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Ex2.xml" ContentType="application/vnd.ms-office.chartex+xml"/>
  <Override PartName="/xl/charts/style5.xml" ContentType="application/vnd.ms-office.chartstyle+xml"/>
  <Override PartName="/xl/charts/colors5.xml" ContentType="application/vnd.ms-office.chartcolorstyle+xml"/>
  <Override PartName="/xl/charts/chartEx3.xml" ContentType="application/vnd.ms-office.chartex+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pivotTables/pivotTable1.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tables/table1.xml" ContentType="application/vnd.openxmlformats-officedocument.spreadsheetml.table+xml"/>
  <Override PartName="/xl/drawings/drawing4.xml" ContentType="application/vnd.openxmlformats-officedocument.drawing+xml"/>
  <Override PartName="/xl/tables/table2.xml" ContentType="application/vnd.openxmlformats-officedocument.spreadsheetml.table+xml"/>
  <Override PartName="/xl/queryTables/queryTable1.xml" ContentType="application/vnd.openxmlformats-officedocument.spreadsheetml.queryTable+xml"/>
  <Override PartName="/xl/slicers/slicer2.xml" ContentType="application/vnd.ms-excel.slicer+xml"/>
  <Override PartName="/xl/drawings/drawing5.xml" ContentType="application/vnd.openxmlformats-officedocument.drawing+xml"/>
  <Override PartName="/xl/slicers/slicer3.xml" ContentType="application/vnd.ms-excel.slicer+xml"/>
  <Override PartName="/xl/charts/chartEx4.xml" ContentType="application/vnd.ms-office.chartex+xml"/>
  <Override PartName="/xl/charts/style7.xml" ContentType="application/vnd.ms-office.chartstyle+xml"/>
  <Override PartName="/xl/charts/colors7.xml" ContentType="application/vnd.ms-office.chartcolorstyle+xml"/>
  <Override PartName="/xl/drawings/drawing6.xml" ContentType="application/vnd.openxmlformats-officedocument.drawing+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tables/table5.xml" ContentType="application/vnd.openxmlformats-officedocument.spreadsheetml.table+xml"/>
  <Override PartName="/xl/slicers/slicer4.xml" ContentType="application/vnd.ms-excel.slicer+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lenovo\Desktop\"/>
    </mc:Choice>
  </mc:AlternateContent>
  <xr:revisionPtr revIDLastSave="0" documentId="8_{922D795C-0DCA-4F6E-BA9F-9912587F028C}" xr6:coauthVersionLast="47" xr6:coauthVersionMax="47" xr10:uidLastSave="{00000000-0000-0000-0000-000000000000}"/>
  <bookViews>
    <workbookView xWindow="-108" yWindow="-108" windowWidth="23256" windowHeight="12456" tabRatio="795" xr2:uid="{A2DCACBE-3274-4286-9CF5-2FDC9E0F9E91}"/>
  </bookViews>
  <sheets>
    <sheet name="Start here" sheetId="1" r:id="rId1"/>
    <sheet name="Dashboard" sheetId="20" r:id="rId2"/>
    <sheet name="Questions" sheetId="2" r:id="rId3"/>
    <sheet name="Basic answer" sheetId="19" r:id="rId4"/>
    <sheet name="Pivot" sheetId="15" r:id="rId5"/>
    <sheet name="Bonus Rules" sheetId="7" r:id="rId6"/>
    <sheet name="Bonus Data" sheetId="9" r:id="rId7"/>
    <sheet name="Salary Distribution" sheetId="16" r:id="rId8"/>
    <sheet name="Over_Time Rules" sheetId="18" r:id="rId9"/>
    <sheet name="Over time analysis" sheetId="17" r:id="rId10"/>
    <sheet name="employees_data" sheetId="12" r:id="rId11"/>
  </sheets>
  <definedNames>
    <definedName name="_xlchart.v1.0" hidden="1">employees_data!$E$1</definedName>
    <definedName name="_xlchart.v1.1" hidden="1">employees_data!$E$2:$E$973</definedName>
    <definedName name="_xlchart.v1.2" hidden="1">employees_data!$A$2:$A$973</definedName>
    <definedName name="_xlchart.v1.3" hidden="1">employees_data!$N$1</definedName>
    <definedName name="_xlchart.v1.4" hidden="1">employees_data!$N$2:$N$973</definedName>
    <definedName name="_xlchart.v1.5" hidden="1">'Bonus Data'!$C$2:$E$973</definedName>
    <definedName name="_xlchart.v1.6" hidden="1">'Bonus Data'!$F$1</definedName>
    <definedName name="_xlchart.v1.7" hidden="1">'Bonus Data'!$F$2:$F$973</definedName>
    <definedName name="_xlchart.v1.8" hidden="1">employees_data!$E$1</definedName>
    <definedName name="_xlchart.v1.9" hidden="1">employees_data!$E$2:$E$973</definedName>
    <definedName name="ExternalData_1" localSheetId="6" hidden="1">'Bonus Data'!$A:$G</definedName>
    <definedName name="ExternalData_1" localSheetId="9" hidden="1">'Over time analysis'!$A$1:$A$973</definedName>
    <definedName name="Slicer_Department">#N/A</definedName>
    <definedName name="Slicer_Department1">#N/A</definedName>
    <definedName name="Slicer_Loc">#N/A</definedName>
    <definedName name="Slicer_Loc2">#N/A</definedName>
    <definedName name="Slicer_Rating1">#N/A</definedName>
  </definedNames>
  <calcPr calcId="191029"/>
  <pivotCaches>
    <pivotCache cacheId="48" r:id="rId12"/>
  </pivotCaches>
  <extLst>
    <ext xmlns:x14="http://schemas.microsoft.com/office/spreadsheetml/2009/9/main" uri="{BBE1A952-AA13-448e-AADC-164F8A28A991}">
      <x14:slicerCaches>
        <x14:slicerCache r:id="rId13"/>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4"/>
        <x14:slicerCache r:id="rId15"/>
        <x14:slicerCache r:id="rId16"/>
        <x14:slicerCache r:id="rId17"/>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17" i="16" l="1"/>
  <c r="O16" i="16"/>
  <c r="J7" i="19"/>
  <c r="J6" i="19"/>
  <c r="E30" i="19"/>
  <c r="E35" i="19"/>
  <c r="E34" i="19"/>
  <c r="E33" i="19"/>
  <c r="E32" i="19"/>
  <c r="E31" i="19"/>
  <c r="E29" i="19"/>
  <c r="E28" i="19"/>
  <c r="E27" i="19"/>
  <c r="E26" i="19"/>
  <c r="E25" i="19"/>
  <c r="D35" i="19"/>
  <c r="D34" i="19"/>
  <c r="D33" i="19"/>
  <c r="D32" i="19"/>
  <c r="D31" i="19"/>
  <c r="D30" i="19"/>
  <c r="D29" i="19"/>
  <c r="D28" i="19"/>
  <c r="D27" i="19"/>
  <c r="D26" i="19"/>
  <c r="D25" i="19"/>
  <c r="E24" i="19"/>
  <c r="D24" i="19"/>
  <c r="F18" i="19"/>
  <c r="F17" i="19"/>
  <c r="F16" i="19"/>
  <c r="E17" i="19"/>
  <c r="E18" i="19"/>
  <c r="E16" i="19"/>
  <c r="D4" i="19"/>
  <c r="D18" i="19"/>
  <c r="D17" i="19"/>
  <c r="D16" i="19"/>
  <c r="D11" i="19"/>
  <c r="D10" i="19"/>
  <c r="D9" i="19"/>
  <c r="K8" i="17"/>
  <c r="K6" i="17"/>
  <c r="K11" i="17"/>
  <c r="K10" i="17"/>
  <c r="K12" i="17"/>
  <c r="K7" i="17"/>
  <c r="K5" i="17"/>
  <c r="G3" i="9"/>
  <c r="G4" i="9"/>
  <c r="J15" i="9" s="1"/>
  <c r="G5" i="9"/>
  <c r="G6" i="9"/>
  <c r="G7" i="9"/>
  <c r="G8" i="9"/>
  <c r="G9" i="9"/>
  <c r="G10" i="9"/>
  <c r="G11" i="9"/>
  <c r="G12" i="9"/>
  <c r="G13" i="9"/>
  <c r="G14" i="9"/>
  <c r="G15" i="9"/>
  <c r="G16" i="9"/>
  <c r="G17" i="9"/>
  <c r="G18" i="9"/>
  <c r="G19" i="9"/>
  <c r="G20" i="9"/>
  <c r="G21" i="9"/>
  <c r="G22" i="9"/>
  <c r="G23" i="9"/>
  <c r="G24" i="9"/>
  <c r="G25" i="9"/>
  <c r="G26" i="9"/>
  <c r="G27" i="9"/>
  <c r="G28" i="9"/>
  <c r="G29" i="9"/>
  <c r="G30" i="9"/>
  <c r="G31" i="9"/>
  <c r="G32" i="9"/>
  <c r="G33" i="9"/>
  <c r="G34" i="9"/>
  <c r="G35" i="9"/>
  <c r="G36" i="9"/>
  <c r="G37" i="9"/>
  <c r="G38" i="9"/>
  <c r="G39" i="9"/>
  <c r="G40" i="9"/>
  <c r="G41" i="9"/>
  <c r="G42" i="9"/>
  <c r="G43" i="9"/>
  <c r="G44" i="9"/>
  <c r="G45" i="9"/>
  <c r="G46" i="9"/>
  <c r="G47" i="9"/>
  <c r="G48" i="9"/>
  <c r="G49" i="9"/>
  <c r="G50" i="9"/>
  <c r="G51" i="9"/>
  <c r="G52" i="9"/>
  <c r="G53" i="9"/>
  <c r="G54" i="9"/>
  <c r="G55" i="9"/>
  <c r="G56" i="9"/>
  <c r="G57" i="9"/>
  <c r="G58" i="9"/>
  <c r="G59" i="9"/>
  <c r="G60" i="9"/>
  <c r="G61" i="9"/>
  <c r="G62" i="9"/>
  <c r="G63" i="9"/>
  <c r="G64" i="9"/>
  <c r="G65" i="9"/>
  <c r="G66" i="9"/>
  <c r="G67" i="9"/>
  <c r="G68" i="9"/>
  <c r="G69" i="9"/>
  <c r="G70" i="9"/>
  <c r="G71" i="9"/>
  <c r="G72" i="9"/>
  <c r="G73" i="9"/>
  <c r="G74" i="9"/>
  <c r="G75" i="9"/>
  <c r="G76" i="9"/>
  <c r="G77" i="9"/>
  <c r="G78" i="9"/>
  <c r="G79" i="9"/>
  <c r="G80" i="9"/>
  <c r="G81" i="9"/>
  <c r="G82" i="9"/>
  <c r="G83" i="9"/>
  <c r="G84" i="9"/>
  <c r="G85" i="9"/>
  <c r="G86" i="9"/>
  <c r="G87" i="9"/>
  <c r="G88" i="9"/>
  <c r="G89" i="9"/>
  <c r="G90" i="9"/>
  <c r="G91" i="9"/>
  <c r="G92" i="9"/>
  <c r="G93" i="9"/>
  <c r="G94" i="9"/>
  <c r="G95" i="9"/>
  <c r="G96" i="9"/>
  <c r="G97" i="9"/>
  <c r="G98" i="9"/>
  <c r="G99" i="9"/>
  <c r="G100" i="9"/>
  <c r="G101" i="9"/>
  <c r="G102" i="9"/>
  <c r="G103" i="9"/>
  <c r="G104" i="9"/>
  <c r="G105" i="9"/>
  <c r="G106" i="9"/>
  <c r="G107" i="9"/>
  <c r="G108" i="9"/>
  <c r="G109" i="9"/>
  <c r="G110" i="9"/>
  <c r="G111" i="9"/>
  <c r="G112" i="9"/>
  <c r="G113" i="9"/>
  <c r="G114" i="9"/>
  <c r="G115" i="9"/>
  <c r="G116" i="9"/>
  <c r="G117" i="9"/>
  <c r="G118" i="9"/>
  <c r="G119" i="9"/>
  <c r="G120" i="9"/>
  <c r="G121" i="9"/>
  <c r="G122" i="9"/>
  <c r="G123" i="9"/>
  <c r="G124" i="9"/>
  <c r="G125" i="9"/>
  <c r="G126" i="9"/>
  <c r="G127" i="9"/>
  <c r="G128" i="9"/>
  <c r="G129" i="9"/>
  <c r="G130" i="9"/>
  <c r="G131" i="9"/>
  <c r="G132" i="9"/>
  <c r="G133" i="9"/>
  <c r="G134" i="9"/>
  <c r="G135" i="9"/>
  <c r="G136" i="9"/>
  <c r="G137" i="9"/>
  <c r="G138" i="9"/>
  <c r="G139" i="9"/>
  <c r="G140" i="9"/>
  <c r="G141" i="9"/>
  <c r="G142" i="9"/>
  <c r="G143" i="9"/>
  <c r="G144" i="9"/>
  <c r="G145" i="9"/>
  <c r="G146" i="9"/>
  <c r="G147" i="9"/>
  <c r="G148" i="9"/>
  <c r="G149" i="9"/>
  <c r="G150" i="9"/>
  <c r="G151" i="9"/>
  <c r="G152" i="9"/>
  <c r="G153" i="9"/>
  <c r="G154" i="9"/>
  <c r="G155" i="9"/>
  <c r="G156" i="9"/>
  <c r="G157" i="9"/>
  <c r="G158" i="9"/>
  <c r="G159" i="9"/>
  <c r="G160" i="9"/>
  <c r="G161" i="9"/>
  <c r="G162" i="9"/>
  <c r="G163" i="9"/>
  <c r="G164" i="9"/>
  <c r="G165" i="9"/>
  <c r="G166" i="9"/>
  <c r="G167" i="9"/>
  <c r="G168" i="9"/>
  <c r="G169" i="9"/>
  <c r="G170" i="9"/>
  <c r="G171" i="9"/>
  <c r="G172" i="9"/>
  <c r="G173" i="9"/>
  <c r="G174" i="9"/>
  <c r="G175" i="9"/>
  <c r="G176" i="9"/>
  <c r="G177" i="9"/>
  <c r="G178" i="9"/>
  <c r="G179" i="9"/>
  <c r="G180" i="9"/>
  <c r="G181" i="9"/>
  <c r="G182" i="9"/>
  <c r="G183" i="9"/>
  <c r="G184" i="9"/>
  <c r="G185" i="9"/>
  <c r="G186" i="9"/>
  <c r="G187" i="9"/>
  <c r="G188" i="9"/>
  <c r="G189" i="9"/>
  <c r="G190" i="9"/>
  <c r="G191" i="9"/>
  <c r="G192" i="9"/>
  <c r="G193" i="9"/>
  <c r="G194" i="9"/>
  <c r="G195" i="9"/>
  <c r="G196" i="9"/>
  <c r="G197" i="9"/>
  <c r="G198" i="9"/>
  <c r="G199" i="9"/>
  <c r="G200" i="9"/>
  <c r="G201" i="9"/>
  <c r="G202" i="9"/>
  <c r="G203" i="9"/>
  <c r="G204" i="9"/>
  <c r="G205" i="9"/>
  <c r="G206" i="9"/>
  <c r="G207" i="9"/>
  <c r="G208" i="9"/>
  <c r="G209" i="9"/>
  <c r="G210" i="9"/>
  <c r="G211" i="9"/>
  <c r="G212" i="9"/>
  <c r="G213" i="9"/>
  <c r="G214" i="9"/>
  <c r="G215" i="9"/>
  <c r="G216" i="9"/>
  <c r="G217" i="9"/>
  <c r="G218" i="9"/>
  <c r="G219" i="9"/>
  <c r="G220" i="9"/>
  <c r="G221" i="9"/>
  <c r="G222" i="9"/>
  <c r="G223" i="9"/>
  <c r="G224" i="9"/>
  <c r="G225" i="9"/>
  <c r="G226" i="9"/>
  <c r="G227" i="9"/>
  <c r="G228" i="9"/>
  <c r="G229" i="9"/>
  <c r="G230" i="9"/>
  <c r="G231" i="9"/>
  <c r="G232" i="9"/>
  <c r="G233" i="9"/>
  <c r="G234" i="9"/>
  <c r="G235" i="9"/>
  <c r="G236" i="9"/>
  <c r="G237" i="9"/>
  <c r="G238" i="9"/>
  <c r="G239" i="9"/>
  <c r="G240" i="9"/>
  <c r="G241" i="9"/>
  <c r="G242" i="9"/>
  <c r="G243" i="9"/>
  <c r="G244" i="9"/>
  <c r="G245" i="9"/>
  <c r="G246" i="9"/>
  <c r="G247" i="9"/>
  <c r="G248" i="9"/>
  <c r="G249" i="9"/>
  <c r="G250" i="9"/>
  <c r="G251" i="9"/>
  <c r="G252" i="9"/>
  <c r="G253" i="9"/>
  <c r="G254" i="9"/>
  <c r="G255" i="9"/>
  <c r="G256" i="9"/>
  <c r="G257" i="9"/>
  <c r="G258" i="9"/>
  <c r="G259" i="9"/>
  <c r="G260" i="9"/>
  <c r="G261" i="9"/>
  <c r="G262" i="9"/>
  <c r="G263" i="9"/>
  <c r="G264" i="9"/>
  <c r="G265" i="9"/>
  <c r="G266" i="9"/>
  <c r="G267" i="9"/>
  <c r="G268" i="9"/>
  <c r="G269" i="9"/>
  <c r="G270" i="9"/>
  <c r="G271" i="9"/>
  <c r="G272" i="9"/>
  <c r="G273" i="9"/>
  <c r="G274" i="9"/>
  <c r="G275" i="9"/>
  <c r="G276" i="9"/>
  <c r="G277" i="9"/>
  <c r="G278" i="9"/>
  <c r="G279" i="9"/>
  <c r="G280" i="9"/>
  <c r="G281" i="9"/>
  <c r="G282" i="9"/>
  <c r="G283" i="9"/>
  <c r="G284" i="9"/>
  <c r="G285" i="9"/>
  <c r="G286" i="9"/>
  <c r="G287" i="9"/>
  <c r="G288" i="9"/>
  <c r="G289" i="9"/>
  <c r="G290" i="9"/>
  <c r="G291" i="9"/>
  <c r="G292" i="9"/>
  <c r="G293" i="9"/>
  <c r="G294" i="9"/>
  <c r="G295" i="9"/>
  <c r="G296" i="9"/>
  <c r="G297" i="9"/>
  <c r="G298" i="9"/>
  <c r="G299" i="9"/>
  <c r="G300" i="9"/>
  <c r="G301" i="9"/>
  <c r="G302" i="9"/>
  <c r="G303" i="9"/>
  <c r="G304" i="9"/>
  <c r="G305" i="9"/>
  <c r="G306" i="9"/>
  <c r="G307" i="9"/>
  <c r="G308" i="9"/>
  <c r="G309" i="9"/>
  <c r="G310" i="9"/>
  <c r="G311" i="9"/>
  <c r="G312" i="9"/>
  <c r="G313" i="9"/>
  <c r="G314" i="9"/>
  <c r="G315" i="9"/>
  <c r="G316" i="9"/>
  <c r="G317" i="9"/>
  <c r="G318" i="9"/>
  <c r="G319" i="9"/>
  <c r="G320" i="9"/>
  <c r="G321" i="9"/>
  <c r="G322" i="9"/>
  <c r="G323" i="9"/>
  <c r="G324" i="9"/>
  <c r="G325" i="9"/>
  <c r="G326" i="9"/>
  <c r="G327" i="9"/>
  <c r="G328" i="9"/>
  <c r="G329" i="9"/>
  <c r="G330" i="9"/>
  <c r="G331" i="9"/>
  <c r="G332" i="9"/>
  <c r="G333" i="9"/>
  <c r="G334" i="9"/>
  <c r="G335" i="9"/>
  <c r="G336" i="9"/>
  <c r="G337" i="9"/>
  <c r="G338" i="9"/>
  <c r="G339" i="9"/>
  <c r="G340" i="9"/>
  <c r="G341" i="9"/>
  <c r="G342" i="9"/>
  <c r="G343" i="9"/>
  <c r="G344" i="9"/>
  <c r="G345" i="9"/>
  <c r="G346" i="9"/>
  <c r="G347" i="9"/>
  <c r="G348" i="9"/>
  <c r="G349" i="9"/>
  <c r="G350" i="9"/>
  <c r="G351" i="9"/>
  <c r="G352" i="9"/>
  <c r="G353" i="9"/>
  <c r="G354" i="9"/>
  <c r="G355" i="9"/>
  <c r="G356" i="9"/>
  <c r="G357" i="9"/>
  <c r="G358" i="9"/>
  <c r="G359" i="9"/>
  <c r="G360" i="9"/>
  <c r="G361" i="9"/>
  <c r="G362" i="9"/>
  <c r="G363" i="9"/>
  <c r="G364" i="9"/>
  <c r="G365" i="9"/>
  <c r="G366" i="9"/>
  <c r="G367" i="9"/>
  <c r="G368" i="9"/>
  <c r="G369" i="9"/>
  <c r="G370" i="9"/>
  <c r="G371" i="9"/>
  <c r="G372" i="9"/>
  <c r="G373" i="9"/>
  <c r="G374" i="9"/>
  <c r="G375" i="9"/>
  <c r="G376" i="9"/>
  <c r="G377" i="9"/>
  <c r="G378" i="9"/>
  <c r="G379" i="9"/>
  <c r="G380" i="9"/>
  <c r="G381" i="9"/>
  <c r="G382" i="9"/>
  <c r="G383" i="9"/>
  <c r="G384" i="9"/>
  <c r="G385" i="9"/>
  <c r="G386" i="9"/>
  <c r="G387" i="9"/>
  <c r="G388" i="9"/>
  <c r="G389" i="9"/>
  <c r="G390" i="9"/>
  <c r="G391" i="9"/>
  <c r="G392" i="9"/>
  <c r="G393" i="9"/>
  <c r="G394" i="9"/>
  <c r="G395" i="9"/>
  <c r="G396" i="9"/>
  <c r="G397" i="9"/>
  <c r="G398" i="9"/>
  <c r="G399" i="9"/>
  <c r="G400" i="9"/>
  <c r="G401" i="9"/>
  <c r="G402" i="9"/>
  <c r="G403" i="9"/>
  <c r="G404" i="9"/>
  <c r="G405" i="9"/>
  <c r="G406" i="9"/>
  <c r="G407" i="9"/>
  <c r="G408" i="9"/>
  <c r="G409" i="9"/>
  <c r="G410" i="9"/>
  <c r="G411" i="9"/>
  <c r="G412" i="9"/>
  <c r="G413" i="9"/>
  <c r="G414" i="9"/>
  <c r="G415" i="9"/>
  <c r="G416" i="9"/>
  <c r="G417" i="9"/>
  <c r="G418" i="9"/>
  <c r="G419" i="9"/>
  <c r="G420" i="9"/>
  <c r="G421" i="9"/>
  <c r="G422" i="9"/>
  <c r="G423" i="9"/>
  <c r="G424" i="9"/>
  <c r="G425" i="9"/>
  <c r="G426" i="9"/>
  <c r="G427" i="9"/>
  <c r="G428" i="9"/>
  <c r="G429" i="9"/>
  <c r="G430" i="9"/>
  <c r="G431" i="9"/>
  <c r="G432" i="9"/>
  <c r="G433" i="9"/>
  <c r="G434" i="9"/>
  <c r="G435" i="9"/>
  <c r="G436" i="9"/>
  <c r="G437" i="9"/>
  <c r="G438" i="9"/>
  <c r="G439" i="9"/>
  <c r="G440" i="9"/>
  <c r="G441" i="9"/>
  <c r="G442" i="9"/>
  <c r="G443" i="9"/>
  <c r="G444" i="9"/>
  <c r="G445" i="9"/>
  <c r="G446" i="9"/>
  <c r="G447" i="9"/>
  <c r="G448" i="9"/>
  <c r="G449" i="9"/>
  <c r="G450" i="9"/>
  <c r="G451" i="9"/>
  <c r="G452" i="9"/>
  <c r="G453" i="9"/>
  <c r="G454" i="9"/>
  <c r="G455" i="9"/>
  <c r="G456" i="9"/>
  <c r="G457" i="9"/>
  <c r="G458" i="9"/>
  <c r="G459" i="9"/>
  <c r="G460" i="9"/>
  <c r="G461" i="9"/>
  <c r="G462" i="9"/>
  <c r="G463" i="9"/>
  <c r="G464" i="9"/>
  <c r="G465" i="9"/>
  <c r="G466" i="9"/>
  <c r="G467" i="9"/>
  <c r="G468" i="9"/>
  <c r="G469" i="9"/>
  <c r="G470" i="9"/>
  <c r="G471" i="9"/>
  <c r="G472" i="9"/>
  <c r="G473" i="9"/>
  <c r="G474" i="9"/>
  <c r="G475" i="9"/>
  <c r="G476" i="9"/>
  <c r="G477" i="9"/>
  <c r="G478" i="9"/>
  <c r="G479" i="9"/>
  <c r="G480" i="9"/>
  <c r="G481" i="9"/>
  <c r="G482" i="9"/>
  <c r="G483" i="9"/>
  <c r="G484" i="9"/>
  <c r="G485" i="9"/>
  <c r="G486" i="9"/>
  <c r="G487" i="9"/>
  <c r="G488" i="9"/>
  <c r="G489" i="9"/>
  <c r="G490" i="9"/>
  <c r="G491" i="9"/>
  <c r="G492" i="9"/>
  <c r="G493" i="9"/>
  <c r="G494" i="9"/>
  <c r="G495" i="9"/>
  <c r="G496" i="9"/>
  <c r="G497" i="9"/>
  <c r="G498" i="9"/>
  <c r="G499" i="9"/>
  <c r="G500" i="9"/>
  <c r="G501" i="9"/>
  <c r="G502" i="9"/>
  <c r="G503" i="9"/>
  <c r="G504" i="9"/>
  <c r="G505" i="9"/>
  <c r="G506" i="9"/>
  <c r="G507" i="9"/>
  <c r="G508" i="9"/>
  <c r="G509" i="9"/>
  <c r="G510" i="9"/>
  <c r="G511" i="9"/>
  <c r="G512" i="9"/>
  <c r="G513" i="9"/>
  <c r="G514" i="9"/>
  <c r="G515" i="9"/>
  <c r="G516" i="9"/>
  <c r="G517" i="9"/>
  <c r="G518" i="9"/>
  <c r="G519" i="9"/>
  <c r="G520" i="9"/>
  <c r="G521" i="9"/>
  <c r="G522" i="9"/>
  <c r="G523" i="9"/>
  <c r="G524" i="9"/>
  <c r="G525" i="9"/>
  <c r="G526" i="9"/>
  <c r="G527" i="9"/>
  <c r="G528" i="9"/>
  <c r="G529" i="9"/>
  <c r="G530" i="9"/>
  <c r="G531" i="9"/>
  <c r="G532" i="9"/>
  <c r="G533" i="9"/>
  <c r="G534" i="9"/>
  <c r="G535" i="9"/>
  <c r="G536" i="9"/>
  <c r="G537" i="9"/>
  <c r="G538" i="9"/>
  <c r="G539" i="9"/>
  <c r="G540" i="9"/>
  <c r="G541" i="9"/>
  <c r="G542" i="9"/>
  <c r="G543" i="9"/>
  <c r="G544" i="9"/>
  <c r="G545" i="9"/>
  <c r="G546" i="9"/>
  <c r="G547" i="9"/>
  <c r="G548" i="9"/>
  <c r="G549" i="9"/>
  <c r="G550" i="9"/>
  <c r="G551" i="9"/>
  <c r="G552" i="9"/>
  <c r="G553" i="9"/>
  <c r="G554" i="9"/>
  <c r="G555" i="9"/>
  <c r="G556" i="9"/>
  <c r="G557" i="9"/>
  <c r="G558" i="9"/>
  <c r="G559" i="9"/>
  <c r="G560" i="9"/>
  <c r="G561" i="9"/>
  <c r="G562" i="9"/>
  <c r="G563" i="9"/>
  <c r="G564" i="9"/>
  <c r="G565" i="9"/>
  <c r="G566" i="9"/>
  <c r="G567" i="9"/>
  <c r="G568" i="9"/>
  <c r="G569" i="9"/>
  <c r="G570" i="9"/>
  <c r="G571" i="9"/>
  <c r="G572" i="9"/>
  <c r="G573" i="9"/>
  <c r="G574" i="9"/>
  <c r="G575" i="9"/>
  <c r="G576" i="9"/>
  <c r="G577" i="9"/>
  <c r="G578" i="9"/>
  <c r="G579" i="9"/>
  <c r="G580" i="9"/>
  <c r="G581" i="9"/>
  <c r="G582" i="9"/>
  <c r="G583" i="9"/>
  <c r="G584" i="9"/>
  <c r="G585" i="9"/>
  <c r="G586" i="9"/>
  <c r="G587" i="9"/>
  <c r="G588" i="9"/>
  <c r="G589" i="9"/>
  <c r="G590" i="9"/>
  <c r="G591" i="9"/>
  <c r="G592" i="9"/>
  <c r="G593" i="9"/>
  <c r="G594" i="9"/>
  <c r="G595" i="9"/>
  <c r="G596" i="9"/>
  <c r="G597" i="9"/>
  <c r="G598" i="9"/>
  <c r="G599" i="9"/>
  <c r="G600" i="9"/>
  <c r="G601" i="9"/>
  <c r="G602" i="9"/>
  <c r="G603" i="9"/>
  <c r="G604" i="9"/>
  <c r="G605" i="9"/>
  <c r="G606" i="9"/>
  <c r="G607" i="9"/>
  <c r="G608" i="9"/>
  <c r="G609" i="9"/>
  <c r="G610" i="9"/>
  <c r="G611" i="9"/>
  <c r="G612" i="9"/>
  <c r="G613" i="9"/>
  <c r="G614" i="9"/>
  <c r="G615" i="9"/>
  <c r="G616" i="9"/>
  <c r="G617" i="9"/>
  <c r="G618" i="9"/>
  <c r="G619" i="9"/>
  <c r="G620" i="9"/>
  <c r="G621" i="9"/>
  <c r="G622" i="9"/>
  <c r="G623" i="9"/>
  <c r="G624" i="9"/>
  <c r="G625" i="9"/>
  <c r="G626" i="9"/>
  <c r="G627" i="9"/>
  <c r="G628" i="9"/>
  <c r="G629" i="9"/>
  <c r="G630" i="9"/>
  <c r="G631" i="9"/>
  <c r="G632" i="9"/>
  <c r="G633" i="9"/>
  <c r="G634" i="9"/>
  <c r="G635" i="9"/>
  <c r="G636" i="9"/>
  <c r="G637" i="9"/>
  <c r="G638" i="9"/>
  <c r="G639" i="9"/>
  <c r="G640" i="9"/>
  <c r="G641" i="9"/>
  <c r="G642" i="9"/>
  <c r="G643" i="9"/>
  <c r="G644" i="9"/>
  <c r="G645" i="9"/>
  <c r="G646" i="9"/>
  <c r="G647" i="9"/>
  <c r="G648" i="9"/>
  <c r="G649" i="9"/>
  <c r="G650" i="9"/>
  <c r="G651" i="9"/>
  <c r="G652" i="9"/>
  <c r="G653" i="9"/>
  <c r="G654" i="9"/>
  <c r="G655" i="9"/>
  <c r="G656" i="9"/>
  <c r="G657" i="9"/>
  <c r="G658" i="9"/>
  <c r="G659" i="9"/>
  <c r="G660" i="9"/>
  <c r="G661" i="9"/>
  <c r="G662" i="9"/>
  <c r="G663" i="9"/>
  <c r="G664" i="9"/>
  <c r="G665" i="9"/>
  <c r="G666" i="9"/>
  <c r="G667" i="9"/>
  <c r="G668" i="9"/>
  <c r="G669" i="9"/>
  <c r="G670" i="9"/>
  <c r="G671" i="9"/>
  <c r="G672" i="9"/>
  <c r="G673" i="9"/>
  <c r="G674" i="9"/>
  <c r="G675" i="9"/>
  <c r="G676" i="9"/>
  <c r="G677" i="9"/>
  <c r="G678" i="9"/>
  <c r="G679" i="9"/>
  <c r="G680" i="9"/>
  <c r="G681" i="9"/>
  <c r="G682" i="9"/>
  <c r="G683" i="9"/>
  <c r="G684" i="9"/>
  <c r="G685" i="9"/>
  <c r="G686" i="9"/>
  <c r="G687" i="9"/>
  <c r="G688" i="9"/>
  <c r="G689" i="9"/>
  <c r="G690" i="9"/>
  <c r="G691" i="9"/>
  <c r="G692" i="9"/>
  <c r="G693" i="9"/>
  <c r="G694" i="9"/>
  <c r="G695" i="9"/>
  <c r="G696" i="9"/>
  <c r="G697" i="9"/>
  <c r="G698" i="9"/>
  <c r="G699" i="9"/>
  <c r="G700" i="9"/>
  <c r="G701" i="9"/>
  <c r="G702" i="9"/>
  <c r="G703" i="9"/>
  <c r="G704" i="9"/>
  <c r="G705" i="9"/>
  <c r="G706" i="9"/>
  <c r="G707" i="9"/>
  <c r="G708" i="9"/>
  <c r="G709" i="9"/>
  <c r="G710" i="9"/>
  <c r="G711" i="9"/>
  <c r="G712" i="9"/>
  <c r="G713" i="9"/>
  <c r="G714" i="9"/>
  <c r="G715" i="9"/>
  <c r="G716" i="9"/>
  <c r="G717" i="9"/>
  <c r="G718" i="9"/>
  <c r="G719" i="9"/>
  <c r="G720" i="9"/>
  <c r="G721" i="9"/>
  <c r="G722" i="9"/>
  <c r="G723" i="9"/>
  <c r="G724" i="9"/>
  <c r="G725" i="9"/>
  <c r="G726" i="9"/>
  <c r="G727" i="9"/>
  <c r="G728" i="9"/>
  <c r="G729" i="9"/>
  <c r="G730" i="9"/>
  <c r="G731" i="9"/>
  <c r="G732" i="9"/>
  <c r="G733" i="9"/>
  <c r="G734" i="9"/>
  <c r="G735" i="9"/>
  <c r="G736" i="9"/>
  <c r="G737" i="9"/>
  <c r="G738" i="9"/>
  <c r="G739" i="9"/>
  <c r="G740" i="9"/>
  <c r="G741" i="9"/>
  <c r="G742" i="9"/>
  <c r="G743" i="9"/>
  <c r="G744" i="9"/>
  <c r="G745" i="9"/>
  <c r="G746" i="9"/>
  <c r="G747" i="9"/>
  <c r="G748" i="9"/>
  <c r="G749" i="9"/>
  <c r="G750" i="9"/>
  <c r="G751" i="9"/>
  <c r="G752" i="9"/>
  <c r="G753" i="9"/>
  <c r="G754" i="9"/>
  <c r="G755" i="9"/>
  <c r="G756" i="9"/>
  <c r="G757" i="9"/>
  <c r="G758" i="9"/>
  <c r="G759" i="9"/>
  <c r="G760" i="9"/>
  <c r="G761" i="9"/>
  <c r="G762" i="9"/>
  <c r="G763" i="9"/>
  <c r="G764" i="9"/>
  <c r="G765" i="9"/>
  <c r="G766" i="9"/>
  <c r="G767" i="9"/>
  <c r="G768" i="9"/>
  <c r="G769" i="9"/>
  <c r="G770" i="9"/>
  <c r="G771" i="9"/>
  <c r="G772" i="9"/>
  <c r="G773" i="9"/>
  <c r="G774" i="9"/>
  <c r="G775" i="9"/>
  <c r="G776" i="9"/>
  <c r="G777" i="9"/>
  <c r="G778" i="9"/>
  <c r="G779" i="9"/>
  <c r="G780" i="9"/>
  <c r="G781" i="9"/>
  <c r="G782" i="9"/>
  <c r="G783" i="9"/>
  <c r="G784" i="9"/>
  <c r="G785" i="9"/>
  <c r="G786" i="9"/>
  <c r="G787" i="9"/>
  <c r="G788" i="9"/>
  <c r="G789" i="9"/>
  <c r="G790" i="9"/>
  <c r="G791" i="9"/>
  <c r="G792" i="9"/>
  <c r="G793" i="9"/>
  <c r="G794" i="9"/>
  <c r="G795" i="9"/>
  <c r="G796" i="9"/>
  <c r="G797" i="9"/>
  <c r="G798" i="9"/>
  <c r="G799" i="9"/>
  <c r="G800" i="9"/>
  <c r="G801" i="9"/>
  <c r="G802" i="9"/>
  <c r="G803" i="9"/>
  <c r="G804" i="9"/>
  <c r="G805" i="9"/>
  <c r="G806" i="9"/>
  <c r="G807" i="9"/>
  <c r="G808" i="9"/>
  <c r="G809" i="9"/>
  <c r="G810" i="9"/>
  <c r="G811" i="9"/>
  <c r="G812" i="9"/>
  <c r="G813" i="9"/>
  <c r="G814" i="9"/>
  <c r="G2" i="9"/>
  <c r="I8" i="9" s="1"/>
  <c r="J8" i="9" s="1" a="1"/>
  <c r="J8" i="9" s="1"/>
  <c r="K8" i="9" s="1" a="1"/>
  <c r="K8" i="9" s="1"/>
  <c r="L8" i="9" s="1" a="1"/>
  <c r="L8" i="9" s="1"/>
  <c r="M8" i="9" s="1" a="1"/>
  <c r="M8" i="9" s="1"/>
  <c r="E37" i="19" l="1"/>
  <c r="F37" i="19" s="1"/>
  <c r="D37" i="19"/>
  <c r="F35" i="19"/>
  <c r="F33" i="19"/>
  <c r="F31" i="19"/>
  <c r="F30" i="19"/>
  <c r="F29" i="19"/>
  <c r="F27" i="19"/>
  <c r="F26" i="19"/>
  <c r="F28" i="19"/>
  <c r="F24" i="19"/>
  <c r="F25" i="19"/>
  <c r="F32" i="19"/>
  <c r="F34" i="19"/>
  <c r="E10" i="19"/>
  <c r="E11" i="19"/>
  <c r="E9" i="19"/>
  <c r="I5" i="9"/>
  <c r="J5" i="9" s="1" a="1"/>
  <c r="J5" i="9" s="1"/>
  <c r="K5" i="9" s="1" a="1"/>
  <c r="K5" i="9" s="1"/>
  <c r="L5" i="9" s="1" a="1"/>
  <c r="L5" i="9" s="1"/>
  <c r="M5" i="9" s="1" a="1"/>
  <c r="M5" i="9" s="1"/>
  <c r="J14" i="9"/>
  <c r="G936" i="17"/>
  <c r="H936" i="17" s="1"/>
  <c r="G960" i="17"/>
  <c r="H960" i="17" s="1"/>
  <c r="G968" i="17"/>
  <c r="H968" i="17" s="1"/>
  <c r="G948" i="17"/>
  <c r="H948" i="17" s="1"/>
  <c r="G928" i="17"/>
  <c r="H928" i="17" s="1"/>
  <c r="G916" i="17"/>
  <c r="H916" i="17" s="1"/>
  <c r="G178" i="17"/>
  <c r="H178" i="17" s="1"/>
  <c r="G114" i="17"/>
  <c r="H114" i="17" s="1"/>
  <c r="G50" i="17"/>
  <c r="H50" i="17" s="1"/>
  <c r="G952" i="17"/>
  <c r="H952" i="17" s="1"/>
  <c r="G932" i="17"/>
  <c r="H932" i="17" s="1"/>
  <c r="G912" i="17"/>
  <c r="H912" i="17" s="1"/>
  <c r="G905" i="17"/>
  <c r="H905" i="17" s="1"/>
  <c r="G901" i="17"/>
  <c r="H901" i="17" s="1"/>
  <c r="G893" i="17"/>
  <c r="H893" i="17" s="1"/>
  <c r="G889" i="17"/>
  <c r="H889" i="17" s="1"/>
  <c r="G885" i="17"/>
  <c r="H885" i="17" s="1"/>
  <c r="G877" i="17"/>
  <c r="H877" i="17" s="1"/>
  <c r="G873" i="17"/>
  <c r="H873" i="17" s="1"/>
  <c r="G869" i="17"/>
  <c r="H869" i="17" s="1"/>
  <c r="G861" i="17"/>
  <c r="H861" i="17" s="1"/>
  <c r="G857" i="17"/>
  <c r="H857" i="17" s="1"/>
  <c r="G853" i="17"/>
  <c r="H853" i="17" s="1"/>
  <c r="G849" i="17"/>
  <c r="H849" i="17" s="1"/>
  <c r="G845" i="17"/>
  <c r="H845" i="17" s="1"/>
  <c r="G841" i="17"/>
  <c r="H841" i="17" s="1"/>
  <c r="G837" i="17"/>
  <c r="H837" i="17" s="1"/>
  <c r="G833" i="17"/>
  <c r="H833" i="17" s="1"/>
  <c r="G829" i="17"/>
  <c r="H829" i="17" s="1"/>
  <c r="G825" i="17"/>
  <c r="H825" i="17" s="1"/>
  <c r="G821" i="17"/>
  <c r="H821" i="17" s="1"/>
  <c r="G817" i="17"/>
  <c r="H817" i="17" s="1"/>
  <c r="G813" i="17"/>
  <c r="H813" i="17" s="1"/>
  <c r="G809" i="17"/>
  <c r="H809" i="17" s="1"/>
  <c r="G805" i="17"/>
  <c r="H805" i="17" s="1"/>
  <c r="G801" i="17"/>
  <c r="H801" i="17" s="1"/>
  <c r="G797" i="17"/>
  <c r="H797" i="17" s="1"/>
  <c r="G793" i="17"/>
  <c r="H793" i="17" s="1"/>
  <c r="G789" i="17"/>
  <c r="H789" i="17" s="1"/>
  <c r="G785" i="17"/>
  <c r="H785" i="17" s="1"/>
  <c r="G781" i="17"/>
  <c r="H781" i="17" s="1"/>
  <c r="G777" i="17"/>
  <c r="H777" i="17" s="1"/>
  <c r="G773" i="17"/>
  <c r="H773" i="17" s="1"/>
  <c r="G769" i="17"/>
  <c r="H769" i="17" s="1"/>
  <c r="G765" i="17"/>
  <c r="H765" i="17" s="1"/>
  <c r="G761" i="17"/>
  <c r="H761" i="17" s="1"/>
  <c r="G757" i="17"/>
  <c r="H757" i="17" s="1"/>
  <c r="G753" i="17"/>
  <c r="H753" i="17" s="1"/>
  <c r="G749" i="17"/>
  <c r="H749" i="17" s="1"/>
  <c r="G745" i="17"/>
  <c r="H745" i="17" s="1"/>
  <c r="G741" i="17"/>
  <c r="H741" i="17" s="1"/>
  <c r="G737" i="17"/>
  <c r="H737" i="17" s="1"/>
  <c r="G733" i="17"/>
  <c r="H733" i="17" s="1"/>
  <c r="G729" i="17"/>
  <c r="H729" i="17" s="1"/>
  <c r="G725" i="17"/>
  <c r="H725" i="17" s="1"/>
  <c r="G721" i="17"/>
  <c r="H721" i="17" s="1"/>
  <c r="G717" i="17"/>
  <c r="H717" i="17" s="1"/>
  <c r="G713" i="17"/>
  <c r="H713" i="17" s="1"/>
  <c r="G709" i="17"/>
  <c r="H709" i="17" s="1"/>
  <c r="G705" i="17"/>
  <c r="H705" i="17" s="1"/>
  <c r="G701" i="17"/>
  <c r="H701" i="17" s="1"/>
  <c r="G697" i="17"/>
  <c r="H697" i="17" s="1"/>
  <c r="G693" i="17"/>
  <c r="H693" i="17" s="1"/>
  <c r="G689" i="17"/>
  <c r="H689" i="17" s="1"/>
  <c r="G685" i="17"/>
  <c r="H685" i="17" s="1"/>
  <c r="G681" i="17"/>
  <c r="H681" i="17" s="1"/>
  <c r="G677" i="17"/>
  <c r="H677" i="17" s="1"/>
  <c r="G673" i="17"/>
  <c r="H673" i="17" s="1"/>
  <c r="G669" i="17"/>
  <c r="H669" i="17" s="1"/>
  <c r="G665" i="17"/>
  <c r="H665" i="17" s="1"/>
  <c r="G661" i="17"/>
  <c r="H661" i="17" s="1"/>
  <c r="G657" i="17"/>
  <c r="H657" i="17" s="1"/>
  <c r="G653" i="17"/>
  <c r="H653" i="17" s="1"/>
  <c r="G649" i="17"/>
  <c r="H649" i="17" s="1"/>
  <c r="G645" i="17"/>
  <c r="H645" i="17" s="1"/>
  <c r="G641" i="17"/>
  <c r="H641" i="17" s="1"/>
  <c r="G637" i="17"/>
  <c r="H637" i="17" s="1"/>
  <c r="G633" i="17"/>
  <c r="H633" i="17" s="1"/>
  <c r="G629" i="17"/>
  <c r="H629" i="17" s="1"/>
  <c r="G625" i="17"/>
  <c r="H625" i="17" s="1"/>
  <c r="G617" i="17"/>
  <c r="H617" i="17" s="1"/>
  <c r="G892" i="17"/>
  <c r="H892" i="17" s="1"/>
  <c r="G876" i="17"/>
  <c r="H876" i="17" s="1"/>
  <c r="G860" i="17"/>
  <c r="H860" i="17" s="1"/>
  <c r="G828" i="17"/>
  <c r="H828" i="17" s="1"/>
  <c r="G796" i="17"/>
  <c r="H796" i="17" s="1"/>
  <c r="G104" i="17"/>
  <c r="H104" i="17" s="1"/>
  <c r="G100" i="17"/>
  <c r="H100" i="17" s="1"/>
  <c r="G96" i="17"/>
  <c r="H96" i="17" s="1"/>
  <c r="G92" i="17"/>
  <c r="H92" i="17" s="1"/>
  <c r="G88" i="17"/>
  <c r="H88" i="17" s="1"/>
  <c r="G84" i="17"/>
  <c r="H84" i="17" s="1"/>
  <c r="G80" i="17"/>
  <c r="H80" i="17" s="1"/>
  <c r="G76" i="17"/>
  <c r="H76" i="17" s="1"/>
  <c r="G72" i="17"/>
  <c r="H72" i="17" s="1"/>
  <c r="G68" i="17"/>
  <c r="H68" i="17" s="1"/>
  <c r="G64" i="17"/>
  <c r="H64" i="17" s="1"/>
  <c r="G60" i="17"/>
  <c r="H60" i="17" s="1"/>
  <c r="G56" i="17"/>
  <c r="H56" i="17" s="1"/>
  <c r="G964" i="17"/>
  <c r="H964" i="17" s="1"/>
  <c r="G944" i="17"/>
  <c r="H944" i="17" s="1"/>
  <c r="G920" i="17"/>
  <c r="H920" i="17" s="1"/>
  <c r="G835" i="17"/>
  <c r="H835" i="17" s="1"/>
  <c r="G827" i="17"/>
  <c r="H827" i="17" s="1"/>
  <c r="G819" i="17"/>
  <c r="H819" i="17" s="1"/>
  <c r="G811" i="17"/>
  <c r="H811" i="17" s="1"/>
  <c r="G803" i="17"/>
  <c r="H803" i="17" s="1"/>
  <c r="G787" i="17"/>
  <c r="H787" i="17" s="1"/>
  <c r="G771" i="17"/>
  <c r="H771" i="17" s="1"/>
  <c r="G763" i="17"/>
  <c r="H763" i="17" s="1"/>
  <c r="G755" i="17"/>
  <c r="H755" i="17" s="1"/>
  <c r="G747" i="17"/>
  <c r="H747" i="17" s="1"/>
  <c r="G739" i="17"/>
  <c r="H739" i="17" s="1"/>
  <c r="G723" i="17"/>
  <c r="H723" i="17" s="1"/>
  <c r="G707" i="17"/>
  <c r="H707" i="17" s="1"/>
  <c r="G699" i="17"/>
  <c r="H699" i="17" s="1"/>
  <c r="G691" i="17"/>
  <c r="H691" i="17" s="1"/>
  <c r="G683" i="17"/>
  <c r="H683" i="17" s="1"/>
  <c r="G675" i="17"/>
  <c r="H675" i="17" s="1"/>
  <c r="G659" i="17"/>
  <c r="H659" i="17" s="1"/>
  <c r="G643" i="17"/>
  <c r="H643" i="17" s="1"/>
  <c r="G635" i="17"/>
  <c r="H635" i="17" s="1"/>
  <c r="G627" i="17"/>
  <c r="H627" i="17" s="1"/>
  <c r="G619" i="17"/>
  <c r="H619" i="17" s="1"/>
  <c r="G611" i="17"/>
  <c r="H611" i="17" s="1"/>
  <c r="G595" i="17"/>
  <c r="H595" i="17" s="1"/>
  <c r="G579" i="17"/>
  <c r="H579" i="17" s="1"/>
  <c r="G571" i="17"/>
  <c r="H571" i="17" s="1"/>
  <c r="G563" i="17"/>
  <c r="H563" i="17" s="1"/>
  <c r="G555" i="17"/>
  <c r="H555" i="17" s="1"/>
  <c r="G547" i="17"/>
  <c r="H547" i="17" s="1"/>
  <c r="G531" i="17"/>
  <c r="H531" i="17" s="1"/>
  <c r="G515" i="17"/>
  <c r="H515" i="17" s="1"/>
  <c r="G507" i="17"/>
  <c r="H507" i="17" s="1"/>
  <c r="G499" i="17"/>
  <c r="H499" i="17" s="1"/>
  <c r="G491" i="17"/>
  <c r="H491" i="17" s="1"/>
  <c r="G483" i="17"/>
  <c r="H483" i="17" s="1"/>
  <c r="G467" i="17"/>
  <c r="H467" i="17" s="1"/>
  <c r="G451" i="17"/>
  <c r="H451" i="17" s="1"/>
  <c r="G317" i="17"/>
  <c r="H317" i="17" s="1"/>
  <c r="G313" i="17"/>
  <c r="H313" i="17" s="1"/>
  <c r="G305" i="17"/>
  <c r="H305" i="17" s="1"/>
  <c r="G301" i="17"/>
  <c r="H301" i="17" s="1"/>
  <c r="G297" i="17"/>
  <c r="H297" i="17" s="1"/>
  <c r="G289" i="17"/>
  <c r="H289" i="17" s="1"/>
  <c r="G285" i="17"/>
  <c r="H285" i="17" s="1"/>
  <c r="G281" i="17"/>
  <c r="H281" i="17" s="1"/>
  <c r="G273" i="17"/>
  <c r="H273" i="17" s="1"/>
  <c r="G269" i="17"/>
  <c r="H269" i="17" s="1"/>
  <c r="G265" i="17"/>
  <c r="H265" i="17" s="1"/>
  <c r="G253" i="17"/>
  <c r="H253" i="17" s="1"/>
  <c r="G249" i="17"/>
  <c r="H249" i="17" s="1"/>
  <c r="G29" i="17"/>
  <c r="H29" i="17" s="1"/>
  <c r="G25" i="17"/>
  <c r="H25" i="17" s="1"/>
  <c r="G21" i="17"/>
  <c r="H21" i="17" s="1"/>
  <c r="G17" i="17"/>
  <c r="H17" i="17" s="1"/>
  <c r="G13" i="17"/>
  <c r="H13" i="17" s="1"/>
  <c r="G9" i="17"/>
  <c r="H9" i="17" s="1"/>
  <c r="G5" i="17"/>
  <c r="H5" i="17" s="1"/>
  <c r="G52" i="17"/>
  <c r="H52" i="17" s="1"/>
  <c r="G48" i="17"/>
  <c r="H48" i="17" s="1"/>
  <c r="G44" i="17"/>
  <c r="H44" i="17" s="1"/>
  <c r="G40" i="17"/>
  <c r="H40" i="17" s="1"/>
  <c r="G36" i="17"/>
  <c r="H36" i="17" s="1"/>
  <c r="G32" i="17"/>
  <c r="H32" i="17" s="1"/>
  <c r="G28" i="17"/>
  <c r="H28" i="17" s="1"/>
  <c r="G24" i="17"/>
  <c r="H24" i="17" s="1"/>
  <c r="G20" i="17"/>
  <c r="H20" i="17" s="1"/>
  <c r="G16" i="17"/>
  <c r="H16" i="17" s="1"/>
  <c r="G12" i="17"/>
  <c r="H12" i="17" s="1"/>
  <c r="G8" i="17"/>
  <c r="H8" i="17" s="1"/>
  <c r="G4" i="17"/>
  <c r="H4" i="17" s="1"/>
  <c r="G447" i="17"/>
  <c r="H447" i="17" s="1"/>
  <c r="G435" i="17"/>
  <c r="H435" i="17" s="1"/>
  <c r="G419" i="17"/>
  <c r="H419" i="17" s="1"/>
  <c r="G403" i="17"/>
  <c r="H403" i="17" s="1"/>
  <c r="G387" i="17"/>
  <c r="H387" i="17" s="1"/>
  <c r="G379" i="17"/>
  <c r="H379" i="17" s="1"/>
  <c r="G371" i="17"/>
  <c r="H371" i="17" s="1"/>
  <c r="G363" i="17"/>
  <c r="H363" i="17" s="1"/>
  <c r="G347" i="17"/>
  <c r="H347" i="17" s="1"/>
  <c r="G343" i="17"/>
  <c r="H343" i="17" s="1"/>
  <c r="G339" i="17"/>
  <c r="H339" i="17" s="1"/>
  <c r="G331" i="17"/>
  <c r="H331" i="17" s="1"/>
  <c r="G319" i="17"/>
  <c r="H319" i="17" s="1"/>
  <c r="G315" i="17"/>
  <c r="H315" i="17" s="1"/>
  <c r="G307" i="17"/>
  <c r="H307" i="17" s="1"/>
  <c r="G299" i="17"/>
  <c r="H299" i="17" s="1"/>
  <c r="G283" i="17"/>
  <c r="H283" i="17" s="1"/>
  <c r="G279" i="17"/>
  <c r="H279" i="17" s="1"/>
  <c r="G275" i="17"/>
  <c r="H275" i="17" s="1"/>
  <c r="G267" i="17"/>
  <c r="H267" i="17" s="1"/>
  <c r="G219" i="17"/>
  <c r="H219" i="17" s="1"/>
  <c r="G187" i="17"/>
  <c r="H187" i="17" s="1"/>
  <c r="G155" i="17"/>
  <c r="H155" i="17" s="1"/>
  <c r="G123" i="17"/>
  <c r="H123" i="17" s="1"/>
  <c r="G91" i="17"/>
  <c r="H91" i="17" s="1"/>
  <c r="G59" i="17"/>
  <c r="H59" i="17" s="1"/>
  <c r="G27" i="17"/>
  <c r="H27" i="17" s="1"/>
  <c r="G23" i="17"/>
  <c r="H23" i="17" s="1"/>
  <c r="G19" i="17"/>
  <c r="H19" i="17" s="1"/>
  <c r="G15" i="17"/>
  <c r="H15" i="17" s="1"/>
  <c r="G11" i="17"/>
  <c r="H11" i="17" s="1"/>
  <c r="G7" i="17"/>
  <c r="H7" i="17" s="1"/>
  <c r="G26" i="17"/>
  <c r="H26" i="17" s="1"/>
  <c r="G22" i="17"/>
  <c r="H22" i="17" s="1"/>
  <c r="G14" i="17"/>
  <c r="H14" i="17" s="1"/>
  <c r="G10" i="17"/>
  <c r="H10" i="17" s="1"/>
  <c r="G6" i="17"/>
  <c r="H6" i="17" s="1"/>
  <c r="G3" i="17"/>
  <c r="H3" i="17" s="1"/>
  <c r="G967" i="17"/>
  <c r="H967" i="17" s="1"/>
  <c r="G939" i="17"/>
  <c r="H939" i="17" s="1"/>
  <c r="G399" i="17"/>
  <c r="H399" i="17" s="1"/>
  <c r="G970" i="17"/>
  <c r="H970" i="17" s="1"/>
  <c r="G966" i="17"/>
  <c r="H966" i="17" s="1"/>
  <c r="G962" i="17"/>
  <c r="H962" i="17" s="1"/>
  <c r="G958" i="17"/>
  <c r="H958" i="17" s="1"/>
  <c r="G954" i="17"/>
  <c r="H954" i="17" s="1"/>
  <c r="G942" i="17"/>
  <c r="H942" i="17" s="1"/>
  <c r="G938" i="17"/>
  <c r="H938" i="17" s="1"/>
  <c r="G934" i="17"/>
  <c r="H934" i="17" s="1"/>
  <c r="G930" i="17"/>
  <c r="H930" i="17" s="1"/>
  <c r="G926" i="17"/>
  <c r="H926" i="17" s="1"/>
  <c r="G922" i="17"/>
  <c r="H922" i="17" s="1"/>
  <c r="G918" i="17"/>
  <c r="H918" i="17" s="1"/>
  <c r="G914" i="17"/>
  <c r="H914" i="17" s="1"/>
  <c r="G910" i="17"/>
  <c r="H910" i="17" s="1"/>
  <c r="G906" i="17"/>
  <c r="H906" i="17" s="1"/>
  <c r="G898" i="17"/>
  <c r="H898" i="17" s="1"/>
  <c r="G890" i="17"/>
  <c r="H890" i="17" s="1"/>
  <c r="G882" i="17"/>
  <c r="H882" i="17" s="1"/>
  <c r="G874" i="17"/>
  <c r="H874" i="17" s="1"/>
  <c r="G866" i="17"/>
  <c r="H866" i="17" s="1"/>
  <c r="G858" i="17"/>
  <c r="H858" i="17" s="1"/>
  <c r="G850" i="17"/>
  <c r="H850" i="17" s="1"/>
  <c r="G842" i="17"/>
  <c r="H842" i="17" s="1"/>
  <c r="G838" i="17"/>
  <c r="H838" i="17" s="1"/>
  <c r="G830" i="17"/>
  <c r="H830" i="17" s="1"/>
  <c r="G826" i="17"/>
  <c r="H826" i="17" s="1"/>
  <c r="G822" i="17"/>
  <c r="H822" i="17" s="1"/>
  <c r="G814" i="17"/>
  <c r="H814" i="17" s="1"/>
  <c r="G810" i="17"/>
  <c r="H810" i="17" s="1"/>
  <c r="G806" i="17"/>
  <c r="H806" i="17" s="1"/>
  <c r="G798" i="17"/>
  <c r="H798" i="17" s="1"/>
  <c r="G794" i="17"/>
  <c r="H794" i="17" s="1"/>
  <c r="G790" i="17"/>
  <c r="H790" i="17" s="1"/>
  <c r="G782" i="17"/>
  <c r="H782" i="17" s="1"/>
  <c r="G778" i="17"/>
  <c r="H778" i="17" s="1"/>
  <c r="G774" i="17"/>
  <c r="H774" i="17" s="1"/>
  <c r="G766" i="17"/>
  <c r="H766" i="17" s="1"/>
  <c r="G762" i="17"/>
  <c r="H762" i="17" s="1"/>
  <c r="G758" i="17"/>
  <c r="H758" i="17" s="1"/>
  <c r="G750" i="17"/>
  <c r="H750" i="17" s="1"/>
  <c r="G746" i="17"/>
  <c r="H746" i="17" s="1"/>
  <c r="G742" i="17"/>
  <c r="H742" i="17" s="1"/>
  <c r="G734" i="17"/>
  <c r="H734" i="17" s="1"/>
  <c r="G730" i="17"/>
  <c r="H730" i="17" s="1"/>
  <c r="G726" i="17"/>
  <c r="H726" i="17" s="1"/>
  <c r="G718" i="17"/>
  <c r="H718" i="17" s="1"/>
  <c r="G714" i="17"/>
  <c r="H714" i="17" s="1"/>
  <c r="G710" i="17"/>
  <c r="H710" i="17" s="1"/>
  <c r="G702" i="17"/>
  <c r="H702" i="17" s="1"/>
  <c r="G698" i="17"/>
  <c r="H698" i="17" s="1"/>
  <c r="G694" i="17"/>
  <c r="H694" i="17" s="1"/>
  <c r="G686" i="17"/>
  <c r="H686" i="17" s="1"/>
  <c r="G682" i="17"/>
  <c r="H682" i="17" s="1"/>
  <c r="G678" i="17"/>
  <c r="H678" i="17" s="1"/>
  <c r="G670" i="17"/>
  <c r="H670" i="17" s="1"/>
  <c r="G666" i="17"/>
  <c r="H666" i="17" s="1"/>
  <c r="G662" i="17"/>
  <c r="H662" i="17" s="1"/>
  <c r="G654" i="17"/>
  <c r="H654" i="17" s="1"/>
  <c r="G650" i="17"/>
  <c r="H650" i="17" s="1"/>
  <c r="G646" i="17"/>
  <c r="H646" i="17" s="1"/>
  <c r="G638" i="17"/>
  <c r="H638" i="17" s="1"/>
  <c r="G634" i="17"/>
  <c r="H634" i="17" s="1"/>
  <c r="G630" i="17"/>
  <c r="H630" i="17" s="1"/>
  <c r="G622" i="17"/>
  <c r="H622" i="17" s="1"/>
  <c r="G618" i="17"/>
  <c r="H618" i="17" s="1"/>
  <c r="G614" i="17"/>
  <c r="H614" i="17" s="1"/>
  <c r="G606" i="17"/>
  <c r="H606" i="17" s="1"/>
  <c r="G602" i="17"/>
  <c r="H602" i="17" s="1"/>
  <c r="G598" i="17"/>
  <c r="H598" i="17" s="1"/>
  <c r="G590" i="17"/>
  <c r="H590" i="17" s="1"/>
  <c r="G586" i="17"/>
  <c r="H586" i="17" s="1"/>
  <c r="G582" i="17"/>
  <c r="H582" i="17" s="1"/>
  <c r="G574" i="17"/>
  <c r="H574" i="17" s="1"/>
  <c r="G570" i="17"/>
  <c r="H570" i="17" s="1"/>
  <c r="G566" i="17"/>
  <c r="H566" i="17" s="1"/>
  <c r="G558" i="17"/>
  <c r="H558" i="17" s="1"/>
  <c r="G554" i="17"/>
  <c r="H554" i="17" s="1"/>
  <c r="G550" i="17"/>
  <c r="H550" i="17" s="1"/>
  <c r="G542" i="17"/>
  <c r="H542" i="17" s="1"/>
  <c r="G538" i="17"/>
  <c r="H538" i="17" s="1"/>
  <c r="G534" i="17"/>
  <c r="H534" i="17" s="1"/>
  <c r="G526" i="17"/>
  <c r="H526" i="17" s="1"/>
  <c r="G522" i="17"/>
  <c r="H522" i="17" s="1"/>
  <c r="G518" i="17"/>
  <c r="H518" i="17" s="1"/>
  <c r="G510" i="17"/>
  <c r="H510" i="17" s="1"/>
  <c r="G506" i="17"/>
  <c r="H506" i="17" s="1"/>
  <c r="G502" i="17"/>
  <c r="H502" i="17" s="1"/>
  <c r="G494" i="17"/>
  <c r="H494" i="17" s="1"/>
  <c r="G490" i="17"/>
  <c r="H490" i="17" s="1"/>
  <c r="G486" i="17"/>
  <c r="H486" i="17" s="1"/>
  <c r="G478" i="17"/>
  <c r="H478" i="17" s="1"/>
  <c r="G474" i="17"/>
  <c r="H474" i="17" s="1"/>
  <c r="G470" i="17"/>
  <c r="H470" i="17" s="1"/>
  <c r="G462" i="17"/>
  <c r="H462" i="17" s="1"/>
  <c r="G458" i="17"/>
  <c r="H458" i="17" s="1"/>
  <c r="G454" i="17"/>
  <c r="H454" i="17" s="1"/>
  <c r="G446" i="17"/>
  <c r="H446" i="17" s="1"/>
  <c r="G442" i="17"/>
  <c r="H442" i="17" s="1"/>
  <c r="G438" i="17"/>
  <c r="H438" i="17" s="1"/>
  <c r="G430" i="17"/>
  <c r="H430" i="17" s="1"/>
  <c r="G426" i="17"/>
  <c r="H426" i="17" s="1"/>
  <c r="G422" i="17"/>
  <c r="H422" i="17" s="1"/>
  <c r="G414" i="17"/>
  <c r="H414" i="17" s="1"/>
  <c r="G410" i="17"/>
  <c r="H410" i="17" s="1"/>
  <c r="G394" i="17"/>
  <c r="H394" i="17" s="1"/>
  <c r="G354" i="17"/>
  <c r="H354" i="17" s="1"/>
  <c r="G338" i="17"/>
  <c r="H338" i="17" s="1"/>
  <c r="G322" i="17"/>
  <c r="H322" i="17" s="1"/>
  <c r="G290" i="17"/>
  <c r="H290" i="17" s="1"/>
  <c r="G274" i="17"/>
  <c r="H274" i="17" s="1"/>
  <c r="G258" i="17"/>
  <c r="H258" i="17" s="1"/>
  <c r="G226" i="17"/>
  <c r="H226" i="17" s="1"/>
  <c r="G210" i="17"/>
  <c r="H210" i="17" s="1"/>
  <c r="G194" i="17"/>
  <c r="H194" i="17" s="1"/>
  <c r="G162" i="17"/>
  <c r="H162" i="17" s="1"/>
  <c r="G146" i="17"/>
  <c r="H146" i="17" s="1"/>
  <c r="G130" i="17"/>
  <c r="H130" i="17" s="1"/>
  <c r="G98" i="17"/>
  <c r="H98" i="17" s="1"/>
  <c r="G82" i="17"/>
  <c r="H82" i="17" s="1"/>
  <c r="G66" i="17"/>
  <c r="H66" i="17" s="1"/>
  <c r="G34" i="17"/>
  <c r="H34" i="17" s="1"/>
  <c r="G18" i="17"/>
  <c r="H18" i="17" s="1"/>
  <c r="G971" i="17"/>
  <c r="H971" i="17" s="1"/>
  <c r="G959" i="17"/>
  <c r="H959" i="17" s="1"/>
  <c r="G951" i="17"/>
  <c r="H951" i="17" s="1"/>
  <c r="G943" i="17"/>
  <c r="H943" i="17" s="1"/>
  <c r="G931" i="17"/>
  <c r="H931" i="17" s="1"/>
  <c r="G919" i="17"/>
  <c r="H919" i="17" s="1"/>
  <c r="G911" i="17"/>
  <c r="H911" i="17" s="1"/>
  <c r="G899" i="17"/>
  <c r="H899" i="17" s="1"/>
  <c r="G891" i="17"/>
  <c r="H891" i="17" s="1"/>
  <c r="G883" i="17"/>
  <c r="H883" i="17" s="1"/>
  <c r="G875" i="17"/>
  <c r="H875" i="17" s="1"/>
  <c r="G867" i="17"/>
  <c r="H867" i="17" s="1"/>
  <c r="G863" i="17"/>
  <c r="H863" i="17" s="1"/>
  <c r="G855" i="17"/>
  <c r="H855" i="17" s="1"/>
  <c r="G851" i="17"/>
  <c r="H851" i="17" s="1"/>
  <c r="G847" i="17"/>
  <c r="H847" i="17" s="1"/>
  <c r="G843" i="17"/>
  <c r="H843" i="17" s="1"/>
  <c r="G2" i="17"/>
  <c r="H2" i="17" s="1"/>
  <c r="G950" i="17"/>
  <c r="H950" i="17" s="1"/>
  <c r="G973" i="17"/>
  <c r="H973" i="17" s="1"/>
  <c r="G969" i="17"/>
  <c r="H969" i="17" s="1"/>
  <c r="G965" i="17"/>
  <c r="H965" i="17" s="1"/>
  <c r="G961" i="17"/>
  <c r="H961" i="17" s="1"/>
  <c r="G957" i="17"/>
  <c r="H957" i="17" s="1"/>
  <c r="G953" i="17"/>
  <c r="H953" i="17" s="1"/>
  <c r="G949" i="17"/>
  <c r="H949" i="17" s="1"/>
  <c r="G945" i="17"/>
  <c r="H945" i="17" s="1"/>
  <c r="G941" i="17"/>
  <c r="H941" i="17" s="1"/>
  <c r="G937" i="17"/>
  <c r="H937" i="17" s="1"/>
  <c r="G933" i="17"/>
  <c r="H933" i="17" s="1"/>
  <c r="G929" i="17"/>
  <c r="H929" i="17" s="1"/>
  <c r="G925" i="17"/>
  <c r="H925" i="17" s="1"/>
  <c r="G921" i="17"/>
  <c r="H921" i="17" s="1"/>
  <c r="G917" i="17"/>
  <c r="H917" i="17" s="1"/>
  <c r="G913" i="17"/>
  <c r="H913" i="17" s="1"/>
  <c r="G909" i="17"/>
  <c r="H909" i="17" s="1"/>
  <c r="G405" i="17"/>
  <c r="H405" i="17" s="1"/>
  <c r="G389" i="17"/>
  <c r="H389" i="17" s="1"/>
  <c r="G381" i="17"/>
  <c r="H381" i="17" s="1"/>
  <c r="G963" i="17"/>
  <c r="H963" i="17" s="1"/>
  <c r="G955" i="17"/>
  <c r="H955" i="17" s="1"/>
  <c r="G947" i="17"/>
  <c r="H947" i="17" s="1"/>
  <c r="G935" i="17"/>
  <c r="H935" i="17" s="1"/>
  <c r="G927" i="17"/>
  <c r="H927" i="17" s="1"/>
  <c r="G923" i="17"/>
  <c r="H923" i="17" s="1"/>
  <c r="G915" i="17"/>
  <c r="H915" i="17" s="1"/>
  <c r="G907" i="17"/>
  <c r="H907" i="17" s="1"/>
  <c r="G903" i="17"/>
  <c r="H903" i="17" s="1"/>
  <c r="G895" i="17"/>
  <c r="H895" i="17" s="1"/>
  <c r="G887" i="17"/>
  <c r="H887" i="17" s="1"/>
  <c r="G879" i="17"/>
  <c r="H879" i="17" s="1"/>
  <c r="G871" i="17"/>
  <c r="H871" i="17" s="1"/>
  <c r="G859" i="17"/>
  <c r="H859" i="17" s="1"/>
  <c r="G946" i="17"/>
  <c r="H946" i="17" s="1"/>
  <c r="G902" i="17"/>
  <c r="H902" i="17" s="1"/>
  <c r="G894" i="17"/>
  <c r="H894" i="17" s="1"/>
  <c r="G886" i="17"/>
  <c r="H886" i="17" s="1"/>
  <c r="G878" i="17"/>
  <c r="H878" i="17" s="1"/>
  <c r="G870" i="17"/>
  <c r="H870" i="17" s="1"/>
  <c r="G862" i="17"/>
  <c r="H862" i="17" s="1"/>
  <c r="G854" i="17"/>
  <c r="H854" i="17" s="1"/>
  <c r="G846" i="17"/>
  <c r="H846" i="17" s="1"/>
  <c r="G834" i="17"/>
  <c r="H834" i="17" s="1"/>
  <c r="G818" i="17"/>
  <c r="H818" i="17" s="1"/>
  <c r="G802" i="17"/>
  <c r="H802" i="17" s="1"/>
  <c r="G786" i="17"/>
  <c r="H786" i="17" s="1"/>
  <c r="G770" i="17"/>
  <c r="H770" i="17" s="1"/>
  <c r="G754" i="17"/>
  <c r="H754" i="17" s="1"/>
  <c r="G738" i="17"/>
  <c r="H738" i="17" s="1"/>
  <c r="G722" i="17"/>
  <c r="H722" i="17" s="1"/>
  <c r="G706" i="17"/>
  <c r="H706" i="17" s="1"/>
  <c r="G690" i="17"/>
  <c r="H690" i="17" s="1"/>
  <c r="G674" i="17"/>
  <c r="H674" i="17" s="1"/>
  <c r="G658" i="17"/>
  <c r="H658" i="17" s="1"/>
  <c r="G642" i="17"/>
  <c r="H642" i="17" s="1"/>
  <c r="G626" i="17"/>
  <c r="H626" i="17" s="1"/>
  <c r="G610" i="17"/>
  <c r="H610" i="17" s="1"/>
  <c r="G594" i="17"/>
  <c r="H594" i="17" s="1"/>
  <c r="G578" i="17"/>
  <c r="H578" i="17" s="1"/>
  <c r="G562" i="17"/>
  <c r="H562" i="17" s="1"/>
  <c r="G546" i="17"/>
  <c r="H546" i="17" s="1"/>
  <c r="G530" i="17"/>
  <c r="H530" i="17" s="1"/>
  <c r="G514" i="17"/>
  <c r="H514" i="17" s="1"/>
  <c r="G498" i="17"/>
  <c r="H498" i="17" s="1"/>
  <c r="G482" i="17"/>
  <c r="H482" i="17" s="1"/>
  <c r="G466" i="17"/>
  <c r="H466" i="17" s="1"/>
  <c r="G450" i="17"/>
  <c r="H450" i="17" s="1"/>
  <c r="G434" i="17"/>
  <c r="H434" i="17" s="1"/>
  <c r="G418" i="17"/>
  <c r="H418" i="17" s="1"/>
  <c r="G370" i="17"/>
  <c r="H370" i="17" s="1"/>
  <c r="G306" i="17"/>
  <c r="H306" i="17" s="1"/>
  <c r="G242" i="17"/>
  <c r="H242" i="17" s="1"/>
  <c r="G972" i="17"/>
  <c r="H972" i="17" s="1"/>
  <c r="G956" i="17"/>
  <c r="H956" i="17" s="1"/>
  <c r="G940" i="17"/>
  <c r="H940" i="17" s="1"/>
  <c r="G924" i="17"/>
  <c r="H924" i="17" s="1"/>
  <c r="G908" i="17"/>
  <c r="H908" i="17" s="1"/>
  <c r="G897" i="17"/>
  <c r="H897" i="17" s="1"/>
  <c r="G881" i="17"/>
  <c r="H881" i="17" s="1"/>
  <c r="G865" i="17"/>
  <c r="H865" i="17" s="1"/>
  <c r="G844" i="17"/>
  <c r="H844" i="17" s="1"/>
  <c r="G839" i="17"/>
  <c r="H839" i="17" s="1"/>
  <c r="G823" i="17"/>
  <c r="H823" i="17" s="1"/>
  <c r="G812" i="17"/>
  <c r="H812" i="17" s="1"/>
  <c r="G807" i="17"/>
  <c r="H807" i="17" s="1"/>
  <c r="G791" i="17"/>
  <c r="H791" i="17" s="1"/>
  <c r="G775" i="17"/>
  <c r="H775" i="17" s="1"/>
  <c r="G759" i="17"/>
  <c r="H759" i="17" s="1"/>
  <c r="G743" i="17"/>
  <c r="H743" i="17" s="1"/>
  <c r="G727" i="17"/>
  <c r="H727" i="17" s="1"/>
  <c r="G711" i="17"/>
  <c r="H711" i="17" s="1"/>
  <c r="G695" i="17"/>
  <c r="H695" i="17" s="1"/>
  <c r="G679" i="17"/>
  <c r="H679" i="17" s="1"/>
  <c r="G663" i="17"/>
  <c r="H663" i="17" s="1"/>
  <c r="G647" i="17"/>
  <c r="H647" i="17" s="1"/>
  <c r="G631" i="17"/>
  <c r="H631" i="17" s="1"/>
  <c r="G615" i="17"/>
  <c r="H615" i="17" s="1"/>
  <c r="G599" i="17"/>
  <c r="H599" i="17" s="1"/>
  <c r="G583" i="17"/>
  <c r="H583" i="17" s="1"/>
  <c r="G567" i="17"/>
  <c r="H567" i="17" s="1"/>
  <c r="G551" i="17"/>
  <c r="H551" i="17" s="1"/>
  <c r="G535" i="17"/>
  <c r="H535" i="17" s="1"/>
  <c r="G519" i="17"/>
  <c r="H519" i="17" s="1"/>
  <c r="G503" i="17"/>
  <c r="H503" i="17" s="1"/>
  <c r="G487" i="17"/>
  <c r="H487" i="17" s="1"/>
  <c r="G471" i="17"/>
  <c r="H471" i="17" s="1"/>
  <c r="G455" i="17"/>
  <c r="H455" i="17" s="1"/>
  <c r="G439" i="17"/>
  <c r="H439" i="17" s="1"/>
  <c r="G423" i="17"/>
  <c r="H423" i="17" s="1"/>
  <c r="G407" i="17"/>
  <c r="H407" i="17" s="1"/>
  <c r="G391" i="17"/>
  <c r="H391" i="17" s="1"/>
  <c r="G375" i="17"/>
  <c r="H375" i="17" s="1"/>
  <c r="G359" i="17"/>
  <c r="H359" i="17" s="1"/>
  <c r="G335" i="17"/>
  <c r="H335" i="17" s="1"/>
  <c r="G323" i="17"/>
  <c r="H323" i="17" s="1"/>
  <c r="G295" i="17"/>
  <c r="H295" i="17" s="1"/>
  <c r="G271" i="17"/>
  <c r="H271" i="17" s="1"/>
  <c r="G259" i="17"/>
  <c r="H259" i="17" s="1"/>
  <c r="G247" i="17"/>
  <c r="H247" i="17" s="1"/>
  <c r="G239" i="17"/>
  <c r="H239" i="17" s="1"/>
  <c r="G231" i="17"/>
  <c r="H231" i="17" s="1"/>
  <c r="G223" i="17"/>
  <c r="H223" i="17" s="1"/>
  <c r="G215" i="17"/>
  <c r="H215" i="17" s="1"/>
  <c r="G207" i="17"/>
  <c r="H207" i="17" s="1"/>
  <c r="G199" i="17"/>
  <c r="H199" i="17" s="1"/>
  <c r="G191" i="17"/>
  <c r="H191" i="17" s="1"/>
  <c r="G183" i="17"/>
  <c r="H183" i="17" s="1"/>
  <c r="G175" i="17"/>
  <c r="H175" i="17" s="1"/>
  <c r="G167" i="17"/>
  <c r="H167" i="17" s="1"/>
  <c r="G159" i="17"/>
  <c r="H159" i="17" s="1"/>
  <c r="G151" i="17"/>
  <c r="H151" i="17" s="1"/>
  <c r="G143" i="17"/>
  <c r="H143" i="17" s="1"/>
  <c r="G135" i="17"/>
  <c r="H135" i="17" s="1"/>
  <c r="G127" i="17"/>
  <c r="H127" i="17" s="1"/>
  <c r="G119" i="17"/>
  <c r="H119" i="17" s="1"/>
  <c r="G111" i="17"/>
  <c r="H111" i="17" s="1"/>
  <c r="G103" i="17"/>
  <c r="H103" i="17" s="1"/>
  <c r="G95" i="17"/>
  <c r="H95" i="17" s="1"/>
  <c r="G87" i="17"/>
  <c r="H87" i="17" s="1"/>
  <c r="G79" i="17"/>
  <c r="H79" i="17" s="1"/>
  <c r="G71" i="17"/>
  <c r="H71" i="17" s="1"/>
  <c r="G63" i="17"/>
  <c r="H63" i="17" s="1"/>
  <c r="G55" i="17"/>
  <c r="H55" i="17" s="1"/>
  <c r="G47" i="17"/>
  <c r="H47" i="17" s="1"/>
  <c r="G39" i="17"/>
  <c r="H39" i="17" s="1"/>
  <c r="G31" i="17"/>
  <c r="H31" i="17" s="1"/>
  <c r="G406" i="17"/>
  <c r="H406" i="17" s="1"/>
  <c r="G402" i="17"/>
  <c r="H402" i="17" s="1"/>
  <c r="G398" i="17"/>
  <c r="H398" i="17" s="1"/>
  <c r="G390" i="17"/>
  <c r="H390" i="17" s="1"/>
  <c r="G386" i="17"/>
  <c r="H386" i="17" s="1"/>
  <c r="G382" i="17"/>
  <c r="H382" i="17" s="1"/>
  <c r="G378" i="17"/>
  <c r="H378" i="17" s="1"/>
  <c r="G374" i="17"/>
  <c r="H374" i="17" s="1"/>
  <c r="G366" i="17"/>
  <c r="H366" i="17" s="1"/>
  <c r="G362" i="17"/>
  <c r="H362" i="17" s="1"/>
  <c r="G358" i="17"/>
  <c r="H358" i="17" s="1"/>
  <c r="G350" i="17"/>
  <c r="H350" i="17" s="1"/>
  <c r="G346" i="17"/>
  <c r="H346" i="17" s="1"/>
  <c r="G342" i="17"/>
  <c r="H342" i="17" s="1"/>
  <c r="G334" i="17"/>
  <c r="H334" i="17" s="1"/>
  <c r="G330" i="17"/>
  <c r="H330" i="17" s="1"/>
  <c r="G326" i="17"/>
  <c r="H326" i="17" s="1"/>
  <c r="G318" i="17"/>
  <c r="H318" i="17" s="1"/>
  <c r="G314" i="17"/>
  <c r="H314" i="17" s="1"/>
  <c r="G310" i="17"/>
  <c r="H310" i="17" s="1"/>
  <c r="G302" i="17"/>
  <c r="H302" i="17" s="1"/>
  <c r="G298" i="17"/>
  <c r="H298" i="17" s="1"/>
  <c r="G294" i="17"/>
  <c r="H294" i="17" s="1"/>
  <c r="G286" i="17"/>
  <c r="H286" i="17" s="1"/>
  <c r="G282" i="17"/>
  <c r="H282" i="17" s="1"/>
  <c r="G278" i="17"/>
  <c r="H278" i="17" s="1"/>
  <c r="G270" i="17"/>
  <c r="H270" i="17" s="1"/>
  <c r="G266" i="17"/>
  <c r="H266" i="17" s="1"/>
  <c r="G262" i="17"/>
  <c r="H262" i="17" s="1"/>
  <c r="G254" i="17"/>
  <c r="H254" i="17" s="1"/>
  <c r="G250" i="17"/>
  <c r="H250" i="17" s="1"/>
  <c r="G246" i="17"/>
  <c r="H246" i="17" s="1"/>
  <c r="G238" i="17"/>
  <c r="H238" i="17" s="1"/>
  <c r="G234" i="17"/>
  <c r="H234" i="17" s="1"/>
  <c r="G230" i="17"/>
  <c r="H230" i="17" s="1"/>
  <c r="G222" i="17"/>
  <c r="H222" i="17" s="1"/>
  <c r="G218" i="17"/>
  <c r="H218" i="17" s="1"/>
  <c r="G214" i="17"/>
  <c r="H214" i="17" s="1"/>
  <c r="G206" i="17"/>
  <c r="H206" i="17" s="1"/>
  <c r="G202" i="17"/>
  <c r="H202" i="17" s="1"/>
  <c r="G198" i="17"/>
  <c r="H198" i="17" s="1"/>
  <c r="G190" i="17"/>
  <c r="H190" i="17" s="1"/>
  <c r="G186" i="17"/>
  <c r="H186" i="17" s="1"/>
  <c r="G182" i="17"/>
  <c r="H182" i="17" s="1"/>
  <c r="G174" i="17"/>
  <c r="H174" i="17" s="1"/>
  <c r="G170" i="17"/>
  <c r="H170" i="17" s="1"/>
  <c r="G166" i="17"/>
  <c r="H166" i="17" s="1"/>
  <c r="G158" i="17"/>
  <c r="H158" i="17" s="1"/>
  <c r="G154" i="17"/>
  <c r="H154" i="17" s="1"/>
  <c r="G150" i="17"/>
  <c r="H150" i="17" s="1"/>
  <c r="G142" i="17"/>
  <c r="H142" i="17" s="1"/>
  <c r="G138" i="17"/>
  <c r="H138" i="17" s="1"/>
  <c r="G134" i="17"/>
  <c r="H134" i="17" s="1"/>
  <c r="G126" i="17"/>
  <c r="H126" i="17" s="1"/>
  <c r="G122" i="17"/>
  <c r="H122" i="17" s="1"/>
  <c r="G118" i="17"/>
  <c r="H118" i="17" s="1"/>
  <c r="G110" i="17"/>
  <c r="H110" i="17" s="1"/>
  <c r="G106" i="17"/>
  <c r="H106" i="17" s="1"/>
  <c r="G102" i="17"/>
  <c r="H102" i="17" s="1"/>
  <c r="G94" i="17"/>
  <c r="H94" i="17" s="1"/>
  <c r="G90" i="17"/>
  <c r="H90" i="17" s="1"/>
  <c r="G86" i="17"/>
  <c r="H86" i="17" s="1"/>
  <c r="G78" i="17"/>
  <c r="H78" i="17" s="1"/>
  <c r="G74" i="17"/>
  <c r="H74" i="17" s="1"/>
  <c r="G70" i="17"/>
  <c r="H70" i="17" s="1"/>
  <c r="G62" i="17"/>
  <c r="H62" i="17" s="1"/>
  <c r="G58" i="17"/>
  <c r="H58" i="17" s="1"/>
  <c r="G54" i="17"/>
  <c r="H54" i="17" s="1"/>
  <c r="G46" i="17"/>
  <c r="H46" i="17" s="1"/>
  <c r="G42" i="17"/>
  <c r="H42" i="17" s="1"/>
  <c r="G38" i="17"/>
  <c r="H38" i="17" s="1"/>
  <c r="G30" i="17"/>
  <c r="H30" i="17" s="1"/>
  <c r="G795" i="17"/>
  <c r="H795" i="17" s="1"/>
  <c r="G779" i="17"/>
  <c r="H779" i="17" s="1"/>
  <c r="G731" i="17"/>
  <c r="H731" i="17" s="1"/>
  <c r="G715" i="17"/>
  <c r="H715" i="17" s="1"/>
  <c r="G667" i="17"/>
  <c r="H667" i="17" s="1"/>
  <c r="G651" i="17"/>
  <c r="H651" i="17" s="1"/>
  <c r="G603" i="17"/>
  <c r="H603" i="17" s="1"/>
  <c r="G587" i="17"/>
  <c r="H587" i="17" s="1"/>
  <c r="G539" i="17"/>
  <c r="H539" i="17" s="1"/>
  <c r="G523" i="17"/>
  <c r="H523" i="17" s="1"/>
  <c r="G475" i="17"/>
  <c r="H475" i="17" s="1"/>
  <c r="G459" i="17"/>
  <c r="H459" i="17" s="1"/>
  <c r="G443" i="17"/>
  <c r="H443" i="17" s="1"/>
  <c r="G427" i="17"/>
  <c r="H427" i="17" s="1"/>
  <c r="G411" i="17"/>
  <c r="H411" i="17" s="1"/>
  <c r="G395" i="17"/>
  <c r="H395" i="17" s="1"/>
  <c r="G351" i="17"/>
  <c r="H351" i="17" s="1"/>
  <c r="G311" i="17"/>
  <c r="H311" i="17" s="1"/>
  <c r="G287" i="17"/>
  <c r="H287" i="17" s="1"/>
  <c r="G251" i="17"/>
  <c r="H251" i="17" s="1"/>
  <c r="G357" i="17"/>
  <c r="H357" i="17" s="1"/>
  <c r="G341" i="17"/>
  <c r="H341" i="17" s="1"/>
  <c r="G325" i="17"/>
  <c r="H325" i="17" s="1"/>
  <c r="G309" i="17"/>
  <c r="H309" i="17" s="1"/>
  <c r="G293" i="17"/>
  <c r="H293" i="17" s="1"/>
  <c r="G277" i="17"/>
  <c r="H277" i="17" s="1"/>
  <c r="G261" i="17"/>
  <c r="H261" i="17" s="1"/>
  <c r="G257" i="17"/>
  <c r="H257" i="17" s="1"/>
  <c r="G245" i="17"/>
  <c r="H245" i="17" s="1"/>
  <c r="G241" i="17"/>
  <c r="H241" i="17" s="1"/>
  <c r="G237" i="17"/>
  <c r="H237" i="17" s="1"/>
  <c r="G233" i="17"/>
  <c r="H233" i="17" s="1"/>
  <c r="G229" i="17"/>
  <c r="H229" i="17" s="1"/>
  <c r="G225" i="17"/>
  <c r="H225" i="17" s="1"/>
  <c r="G221" i="17"/>
  <c r="H221" i="17" s="1"/>
  <c r="G217" i="17"/>
  <c r="H217" i="17" s="1"/>
  <c r="G213" i="17"/>
  <c r="H213" i="17" s="1"/>
  <c r="G209" i="17"/>
  <c r="H209" i="17" s="1"/>
  <c r="G205" i="17"/>
  <c r="H205" i="17" s="1"/>
  <c r="G201" i="17"/>
  <c r="H201" i="17" s="1"/>
  <c r="G197" i="17"/>
  <c r="H197" i="17" s="1"/>
  <c r="G193" i="17"/>
  <c r="H193" i="17" s="1"/>
  <c r="G189" i="17"/>
  <c r="H189" i="17" s="1"/>
  <c r="G185" i="17"/>
  <c r="H185" i="17" s="1"/>
  <c r="G181" i="17"/>
  <c r="H181" i="17" s="1"/>
  <c r="G177" i="17"/>
  <c r="H177" i="17" s="1"/>
  <c r="G173" i="17"/>
  <c r="H173" i="17" s="1"/>
  <c r="G169" i="17"/>
  <c r="H169" i="17" s="1"/>
  <c r="G165" i="17"/>
  <c r="H165" i="17" s="1"/>
  <c r="G161" i="17"/>
  <c r="H161" i="17" s="1"/>
  <c r="G157" i="17"/>
  <c r="H157" i="17" s="1"/>
  <c r="G153" i="17"/>
  <c r="H153" i="17" s="1"/>
  <c r="G149" i="17"/>
  <c r="H149" i="17" s="1"/>
  <c r="G145" i="17"/>
  <c r="H145" i="17" s="1"/>
  <c r="G141" i="17"/>
  <c r="H141" i="17" s="1"/>
  <c r="G137" i="17"/>
  <c r="H137" i="17" s="1"/>
  <c r="G133" i="17"/>
  <c r="H133" i="17" s="1"/>
  <c r="G129" i="17"/>
  <c r="H129" i="17" s="1"/>
  <c r="G125" i="17"/>
  <c r="H125" i="17" s="1"/>
  <c r="G121" i="17"/>
  <c r="H121" i="17" s="1"/>
  <c r="G117" i="17"/>
  <c r="H117" i="17" s="1"/>
  <c r="G113" i="17"/>
  <c r="H113" i="17" s="1"/>
  <c r="G109" i="17"/>
  <c r="H109" i="17" s="1"/>
  <c r="G105" i="17"/>
  <c r="H105" i="17" s="1"/>
  <c r="G101" i="17"/>
  <c r="H101" i="17" s="1"/>
  <c r="G97" i="17"/>
  <c r="H97" i="17" s="1"/>
  <c r="G93" i="17"/>
  <c r="H93" i="17" s="1"/>
  <c r="G89" i="17"/>
  <c r="H89" i="17" s="1"/>
  <c r="G85" i="17"/>
  <c r="H85" i="17" s="1"/>
  <c r="G81" i="17"/>
  <c r="H81" i="17" s="1"/>
  <c r="G77" i="17"/>
  <c r="H77" i="17" s="1"/>
  <c r="G73" i="17"/>
  <c r="H73" i="17" s="1"/>
  <c r="G69" i="17"/>
  <c r="H69" i="17" s="1"/>
  <c r="G65" i="17"/>
  <c r="H65" i="17" s="1"/>
  <c r="G61" i="17"/>
  <c r="H61" i="17" s="1"/>
  <c r="G57" i="17"/>
  <c r="H57" i="17" s="1"/>
  <c r="G53" i="17"/>
  <c r="H53" i="17" s="1"/>
  <c r="G49" i="17"/>
  <c r="H49" i="17" s="1"/>
  <c r="G45" i="17"/>
  <c r="H45" i="17" s="1"/>
  <c r="G41" i="17"/>
  <c r="H41" i="17" s="1"/>
  <c r="G37" i="17"/>
  <c r="H37" i="17" s="1"/>
  <c r="G33" i="17"/>
  <c r="H33" i="17" s="1"/>
  <c r="G831" i="17"/>
  <c r="H831" i="17" s="1"/>
  <c r="G815" i="17"/>
  <c r="H815" i="17" s="1"/>
  <c r="G799" i="17"/>
  <c r="H799" i="17" s="1"/>
  <c r="G783" i="17"/>
  <c r="H783" i="17" s="1"/>
  <c r="G767" i="17"/>
  <c r="H767" i="17" s="1"/>
  <c r="G751" i="17"/>
  <c r="H751" i="17" s="1"/>
  <c r="G735" i="17"/>
  <c r="H735" i="17" s="1"/>
  <c r="G719" i="17"/>
  <c r="H719" i="17" s="1"/>
  <c r="G703" i="17"/>
  <c r="H703" i="17" s="1"/>
  <c r="G687" i="17"/>
  <c r="H687" i="17" s="1"/>
  <c r="G671" i="17"/>
  <c r="H671" i="17" s="1"/>
  <c r="G655" i="17"/>
  <c r="H655" i="17" s="1"/>
  <c r="G639" i="17"/>
  <c r="H639" i="17" s="1"/>
  <c r="G623" i="17"/>
  <c r="H623" i="17" s="1"/>
  <c r="G607" i="17"/>
  <c r="H607" i="17" s="1"/>
  <c r="G591" i="17"/>
  <c r="H591" i="17" s="1"/>
  <c r="G575" i="17"/>
  <c r="H575" i="17" s="1"/>
  <c r="G559" i="17"/>
  <c r="H559" i="17" s="1"/>
  <c r="G543" i="17"/>
  <c r="H543" i="17" s="1"/>
  <c r="G527" i="17"/>
  <c r="H527" i="17" s="1"/>
  <c r="G511" i="17"/>
  <c r="H511" i="17" s="1"/>
  <c r="G495" i="17"/>
  <c r="H495" i="17" s="1"/>
  <c r="G479" i="17"/>
  <c r="H479" i="17" s="1"/>
  <c r="G463" i="17"/>
  <c r="H463" i="17" s="1"/>
  <c r="G431" i="17"/>
  <c r="H431" i="17" s="1"/>
  <c r="G415" i="17"/>
  <c r="H415" i="17" s="1"/>
  <c r="G383" i="17"/>
  <c r="H383" i="17" s="1"/>
  <c r="G367" i="17"/>
  <c r="H367" i="17" s="1"/>
  <c r="G355" i="17"/>
  <c r="H355" i="17" s="1"/>
  <c r="G327" i="17"/>
  <c r="H327" i="17" s="1"/>
  <c r="G303" i="17"/>
  <c r="H303" i="17" s="1"/>
  <c r="G291" i="17"/>
  <c r="H291" i="17" s="1"/>
  <c r="G263" i="17"/>
  <c r="H263" i="17" s="1"/>
  <c r="G255" i="17"/>
  <c r="H255" i="17" s="1"/>
  <c r="G243" i="17"/>
  <c r="H243" i="17" s="1"/>
  <c r="G235" i="17"/>
  <c r="H235" i="17" s="1"/>
  <c r="G227" i="17"/>
  <c r="H227" i="17" s="1"/>
  <c r="G211" i="17"/>
  <c r="H211" i="17" s="1"/>
  <c r="G203" i="17"/>
  <c r="H203" i="17" s="1"/>
  <c r="G195" i="17"/>
  <c r="H195" i="17" s="1"/>
  <c r="G179" i="17"/>
  <c r="H179" i="17" s="1"/>
  <c r="G171" i="17"/>
  <c r="H171" i="17" s="1"/>
  <c r="G163" i="17"/>
  <c r="H163" i="17" s="1"/>
  <c r="G147" i="17"/>
  <c r="H147" i="17" s="1"/>
  <c r="G139" i="17"/>
  <c r="H139" i="17" s="1"/>
  <c r="G131" i="17"/>
  <c r="H131" i="17" s="1"/>
  <c r="G115" i="17"/>
  <c r="H115" i="17" s="1"/>
  <c r="G107" i="17"/>
  <c r="H107" i="17" s="1"/>
  <c r="G99" i="17"/>
  <c r="H99" i="17" s="1"/>
  <c r="G83" i="17"/>
  <c r="H83" i="17" s="1"/>
  <c r="G75" i="17"/>
  <c r="H75" i="17" s="1"/>
  <c r="G67" i="17"/>
  <c r="H67" i="17" s="1"/>
  <c r="G51" i="17"/>
  <c r="H51" i="17" s="1"/>
  <c r="G43" i="17"/>
  <c r="H43" i="17" s="1"/>
  <c r="G35" i="17"/>
  <c r="H35" i="17" s="1"/>
  <c r="G108" i="17" l="1"/>
  <c r="H108" i="17" s="1"/>
  <c r="G124" i="17"/>
  <c r="H124" i="17" s="1"/>
  <c r="G140" i="17"/>
  <c r="H140" i="17" s="1"/>
  <c r="G156" i="17"/>
  <c r="H156" i="17" s="1"/>
  <c r="G172" i="17"/>
  <c r="H172" i="17" s="1"/>
  <c r="G188" i="17"/>
  <c r="H188" i="17" s="1"/>
  <c r="G204" i="17"/>
  <c r="H204" i="17" s="1"/>
  <c r="G220" i="17"/>
  <c r="H220" i="17" s="1"/>
  <c r="G236" i="17"/>
  <c r="H236" i="17" s="1"/>
  <c r="G252" i="17"/>
  <c r="H252" i="17" s="1"/>
  <c r="G268" i="17"/>
  <c r="H268" i="17" s="1"/>
  <c r="G284" i="17"/>
  <c r="H284" i="17" s="1"/>
  <c r="G300" i="17"/>
  <c r="H300" i="17" s="1"/>
  <c r="G316" i="17"/>
  <c r="H316" i="17" s="1"/>
  <c r="G332" i="17"/>
  <c r="H332" i="17" s="1"/>
  <c r="G348" i="17"/>
  <c r="H348" i="17" s="1"/>
  <c r="G364" i="17"/>
  <c r="H364" i="17" s="1"/>
  <c r="G380" i="17"/>
  <c r="H380" i="17" s="1"/>
  <c r="G396" i="17"/>
  <c r="H396" i="17" s="1"/>
  <c r="G412" i="17"/>
  <c r="H412" i="17" s="1"/>
  <c r="G428" i="17"/>
  <c r="H428" i="17" s="1"/>
  <c r="G444" i="17"/>
  <c r="H444" i="17" s="1"/>
  <c r="G460" i="17"/>
  <c r="H460" i="17" s="1"/>
  <c r="G476" i="17"/>
  <c r="H476" i="17" s="1"/>
  <c r="G492" i="17"/>
  <c r="H492" i="17" s="1"/>
  <c r="G508" i="17"/>
  <c r="H508" i="17" s="1"/>
  <c r="G524" i="17"/>
  <c r="H524" i="17" s="1"/>
  <c r="G540" i="17"/>
  <c r="H540" i="17" s="1"/>
  <c r="G556" i="17"/>
  <c r="H556" i="17" s="1"/>
  <c r="G572" i="17"/>
  <c r="H572" i="17" s="1"/>
  <c r="G588" i="17"/>
  <c r="H588" i="17" s="1"/>
  <c r="G604" i="17"/>
  <c r="H604" i="17" s="1"/>
  <c r="G620" i="17"/>
  <c r="H620" i="17" s="1"/>
  <c r="G636" i="17"/>
  <c r="H636" i="17" s="1"/>
  <c r="G652" i="17"/>
  <c r="H652" i="17" s="1"/>
  <c r="G668" i="17"/>
  <c r="H668" i="17" s="1"/>
  <c r="G684" i="17"/>
  <c r="H684" i="17" s="1"/>
  <c r="G700" i="17"/>
  <c r="H700" i="17" s="1"/>
  <c r="G716" i="17"/>
  <c r="H716" i="17" s="1"/>
  <c r="G732" i="17"/>
  <c r="H732" i="17" s="1"/>
  <c r="G748" i="17"/>
  <c r="H748" i="17" s="1"/>
  <c r="G764" i="17"/>
  <c r="H764" i="17" s="1"/>
  <c r="G780" i="17"/>
  <c r="H780" i="17" s="1"/>
  <c r="G321" i="17"/>
  <c r="H321" i="17" s="1"/>
  <c r="G345" i="17"/>
  <c r="H345" i="17" s="1"/>
  <c r="G365" i="17"/>
  <c r="H365" i="17" s="1"/>
  <c r="G385" i="17"/>
  <c r="H385" i="17" s="1"/>
  <c r="G409" i="17"/>
  <c r="H409" i="17" s="1"/>
  <c r="G425" i="17"/>
  <c r="H425" i="17" s="1"/>
  <c r="G441" i="17"/>
  <c r="H441" i="17" s="1"/>
  <c r="G457" i="17"/>
  <c r="H457" i="17" s="1"/>
  <c r="G473" i="17"/>
  <c r="H473" i="17" s="1"/>
  <c r="G489" i="17"/>
  <c r="H489" i="17" s="1"/>
  <c r="G505" i="17"/>
  <c r="H505" i="17" s="1"/>
  <c r="G521" i="17"/>
  <c r="H521" i="17" s="1"/>
  <c r="G537" i="17"/>
  <c r="H537" i="17" s="1"/>
  <c r="G553" i="17"/>
  <c r="H553" i="17" s="1"/>
  <c r="G569" i="17"/>
  <c r="H569" i="17" s="1"/>
  <c r="G585" i="17"/>
  <c r="H585" i="17" s="1"/>
  <c r="G601" i="17"/>
  <c r="H601" i="17" s="1"/>
  <c r="G112" i="17"/>
  <c r="H112" i="17" s="1"/>
  <c r="G128" i="17"/>
  <c r="H128" i="17" s="1"/>
  <c r="G144" i="17"/>
  <c r="H144" i="17" s="1"/>
  <c r="G160" i="17"/>
  <c r="H160" i="17" s="1"/>
  <c r="G176" i="17"/>
  <c r="H176" i="17" s="1"/>
  <c r="G192" i="17"/>
  <c r="H192" i="17" s="1"/>
  <c r="G208" i="17"/>
  <c r="H208" i="17" s="1"/>
  <c r="G224" i="17"/>
  <c r="H224" i="17" s="1"/>
  <c r="G240" i="17"/>
  <c r="H240" i="17" s="1"/>
  <c r="G256" i="17"/>
  <c r="H256" i="17" s="1"/>
  <c r="G272" i="17"/>
  <c r="H272" i="17" s="1"/>
  <c r="G288" i="17"/>
  <c r="H288" i="17" s="1"/>
  <c r="G304" i="17"/>
  <c r="H304" i="17" s="1"/>
  <c r="G320" i="17"/>
  <c r="H320" i="17" s="1"/>
  <c r="G336" i="17"/>
  <c r="H336" i="17" s="1"/>
  <c r="G352" i="17"/>
  <c r="H352" i="17" s="1"/>
  <c r="G368" i="17"/>
  <c r="H368" i="17" s="1"/>
  <c r="G384" i="17"/>
  <c r="H384" i="17" s="1"/>
  <c r="G400" i="17"/>
  <c r="H400" i="17" s="1"/>
  <c r="G416" i="17"/>
  <c r="H416" i="17" s="1"/>
  <c r="G432" i="17"/>
  <c r="H432" i="17" s="1"/>
  <c r="G448" i="17"/>
  <c r="H448" i="17" s="1"/>
  <c r="G464" i="17"/>
  <c r="H464" i="17" s="1"/>
  <c r="G480" i="17"/>
  <c r="H480" i="17" s="1"/>
  <c r="G496" i="17"/>
  <c r="H496" i="17" s="1"/>
  <c r="G512" i="17"/>
  <c r="H512" i="17" s="1"/>
  <c r="G528" i="17"/>
  <c r="H528" i="17" s="1"/>
  <c r="G544" i="17"/>
  <c r="H544" i="17" s="1"/>
  <c r="G560" i="17"/>
  <c r="H560" i="17" s="1"/>
  <c r="G576" i="17"/>
  <c r="H576" i="17" s="1"/>
  <c r="G592" i="17"/>
  <c r="H592" i="17" s="1"/>
  <c r="G608" i="17"/>
  <c r="H608" i="17" s="1"/>
  <c r="G624" i="17"/>
  <c r="H624" i="17" s="1"/>
  <c r="G640" i="17"/>
  <c r="H640" i="17" s="1"/>
  <c r="G656" i="17"/>
  <c r="H656" i="17" s="1"/>
  <c r="G672" i="17"/>
  <c r="H672" i="17" s="1"/>
  <c r="G688" i="17"/>
  <c r="H688" i="17" s="1"/>
  <c r="G704" i="17"/>
  <c r="H704" i="17" s="1"/>
  <c r="G720" i="17"/>
  <c r="H720" i="17" s="1"/>
  <c r="G736" i="17"/>
  <c r="H736" i="17" s="1"/>
  <c r="G752" i="17"/>
  <c r="H752" i="17" s="1"/>
  <c r="G768" i="17"/>
  <c r="H768" i="17" s="1"/>
  <c r="G784" i="17"/>
  <c r="H784" i="17" s="1"/>
  <c r="G800" i="17"/>
  <c r="H800" i="17" s="1"/>
  <c r="G816" i="17"/>
  <c r="H816" i="17" s="1"/>
  <c r="G832" i="17"/>
  <c r="H832" i="17" s="1"/>
  <c r="G848" i="17"/>
  <c r="H848" i="17" s="1"/>
  <c r="G864" i="17"/>
  <c r="H864" i="17" s="1"/>
  <c r="G880" i="17"/>
  <c r="H880" i="17" s="1"/>
  <c r="G896" i="17"/>
  <c r="H896" i="17" s="1"/>
  <c r="G329" i="17"/>
  <c r="H329" i="17" s="1"/>
  <c r="G349" i="17"/>
  <c r="H349" i="17" s="1"/>
  <c r="G369" i="17"/>
  <c r="H369" i="17" s="1"/>
  <c r="G393" i="17"/>
  <c r="H393" i="17" s="1"/>
  <c r="G413" i="17"/>
  <c r="H413" i="17" s="1"/>
  <c r="G429" i="17"/>
  <c r="H429" i="17" s="1"/>
  <c r="G445" i="17"/>
  <c r="H445" i="17" s="1"/>
  <c r="G461" i="17"/>
  <c r="H461" i="17" s="1"/>
  <c r="G477" i="17"/>
  <c r="H477" i="17" s="1"/>
  <c r="G493" i="17"/>
  <c r="H493" i="17" s="1"/>
  <c r="G509" i="17"/>
  <c r="H509" i="17" s="1"/>
  <c r="G525" i="17"/>
  <c r="H525" i="17" s="1"/>
  <c r="G541" i="17"/>
  <c r="H541" i="17" s="1"/>
  <c r="G557" i="17"/>
  <c r="H557" i="17" s="1"/>
  <c r="G573" i="17"/>
  <c r="H573" i="17" s="1"/>
  <c r="G589" i="17"/>
  <c r="H589" i="17" s="1"/>
  <c r="G605" i="17"/>
  <c r="H605" i="17" s="1"/>
  <c r="G621" i="17"/>
  <c r="H621" i="17" s="1"/>
  <c r="G116" i="17"/>
  <c r="H116" i="17" s="1"/>
  <c r="G132" i="17"/>
  <c r="H132" i="17" s="1"/>
  <c r="G148" i="17"/>
  <c r="H148" i="17" s="1"/>
  <c r="G164" i="17"/>
  <c r="H164" i="17" s="1"/>
  <c r="G180" i="17"/>
  <c r="H180" i="17" s="1"/>
  <c r="G196" i="17"/>
  <c r="H196" i="17" s="1"/>
  <c r="G212" i="17"/>
  <c r="H212" i="17" s="1"/>
  <c r="G228" i="17"/>
  <c r="H228" i="17" s="1"/>
  <c r="G244" i="17"/>
  <c r="H244" i="17" s="1"/>
  <c r="G260" i="17"/>
  <c r="H260" i="17" s="1"/>
  <c r="G276" i="17"/>
  <c r="H276" i="17" s="1"/>
  <c r="G292" i="17"/>
  <c r="H292" i="17" s="1"/>
  <c r="G308" i="17"/>
  <c r="H308" i="17" s="1"/>
  <c r="G324" i="17"/>
  <c r="H324" i="17" s="1"/>
  <c r="G340" i="17"/>
  <c r="H340" i="17" s="1"/>
  <c r="G356" i="17"/>
  <c r="H356" i="17" s="1"/>
  <c r="G372" i="17"/>
  <c r="H372" i="17" s="1"/>
  <c r="G388" i="17"/>
  <c r="H388" i="17" s="1"/>
  <c r="G404" i="17"/>
  <c r="H404" i="17" s="1"/>
  <c r="G420" i="17"/>
  <c r="H420" i="17" s="1"/>
  <c r="G436" i="17"/>
  <c r="H436" i="17" s="1"/>
  <c r="G452" i="17"/>
  <c r="H452" i="17" s="1"/>
  <c r="G468" i="17"/>
  <c r="H468" i="17" s="1"/>
  <c r="G484" i="17"/>
  <c r="H484" i="17" s="1"/>
  <c r="G500" i="17"/>
  <c r="H500" i="17" s="1"/>
  <c r="G516" i="17"/>
  <c r="H516" i="17" s="1"/>
  <c r="G532" i="17"/>
  <c r="H532" i="17" s="1"/>
  <c r="G548" i="17"/>
  <c r="H548" i="17" s="1"/>
  <c r="G564" i="17"/>
  <c r="H564" i="17" s="1"/>
  <c r="G580" i="17"/>
  <c r="H580" i="17" s="1"/>
  <c r="G596" i="17"/>
  <c r="H596" i="17" s="1"/>
  <c r="G612" i="17"/>
  <c r="H612" i="17" s="1"/>
  <c r="G628" i="17"/>
  <c r="H628" i="17" s="1"/>
  <c r="G644" i="17"/>
  <c r="H644" i="17" s="1"/>
  <c r="G660" i="17"/>
  <c r="H660" i="17" s="1"/>
  <c r="G676" i="17"/>
  <c r="H676" i="17" s="1"/>
  <c r="G692" i="17"/>
  <c r="H692" i="17" s="1"/>
  <c r="G708" i="17"/>
  <c r="H708" i="17" s="1"/>
  <c r="G724" i="17"/>
  <c r="H724" i="17" s="1"/>
  <c r="G740" i="17"/>
  <c r="H740" i="17" s="1"/>
  <c r="G756" i="17"/>
  <c r="H756" i="17" s="1"/>
  <c r="G772" i="17"/>
  <c r="H772" i="17" s="1"/>
  <c r="G788" i="17"/>
  <c r="H788" i="17" s="1"/>
  <c r="G804" i="17"/>
  <c r="H804" i="17" s="1"/>
  <c r="G820" i="17"/>
  <c r="H820" i="17" s="1"/>
  <c r="G836" i="17"/>
  <c r="H836" i="17" s="1"/>
  <c r="G852" i="17"/>
  <c r="H852" i="17" s="1"/>
  <c r="G868" i="17"/>
  <c r="H868" i="17" s="1"/>
  <c r="G884" i="17"/>
  <c r="H884" i="17" s="1"/>
  <c r="G900" i="17"/>
  <c r="H900" i="17" s="1"/>
  <c r="G333" i="17"/>
  <c r="H333" i="17" s="1"/>
  <c r="G353" i="17"/>
  <c r="H353" i="17" s="1"/>
  <c r="G373" i="17"/>
  <c r="H373" i="17" s="1"/>
  <c r="G397" i="17"/>
  <c r="H397" i="17" s="1"/>
  <c r="G417" i="17"/>
  <c r="H417" i="17" s="1"/>
  <c r="G433" i="17"/>
  <c r="H433" i="17" s="1"/>
  <c r="G449" i="17"/>
  <c r="H449" i="17" s="1"/>
  <c r="G465" i="17"/>
  <c r="H465" i="17" s="1"/>
  <c r="G481" i="17"/>
  <c r="H481" i="17" s="1"/>
  <c r="G497" i="17"/>
  <c r="H497" i="17" s="1"/>
  <c r="G513" i="17"/>
  <c r="H513" i="17" s="1"/>
  <c r="G529" i="17"/>
  <c r="H529" i="17" s="1"/>
  <c r="G545" i="17"/>
  <c r="H545" i="17" s="1"/>
  <c r="G561" i="17"/>
  <c r="H561" i="17" s="1"/>
  <c r="G577" i="17"/>
  <c r="H577" i="17" s="1"/>
  <c r="G593" i="17"/>
  <c r="H593" i="17" s="1"/>
  <c r="G609" i="17"/>
  <c r="H609" i="17" s="1"/>
  <c r="G120" i="17"/>
  <c r="H120" i="17" s="1"/>
  <c r="G136" i="17"/>
  <c r="H136" i="17" s="1"/>
  <c r="G152" i="17"/>
  <c r="H152" i="17" s="1"/>
  <c r="G168" i="17"/>
  <c r="H168" i="17" s="1"/>
  <c r="G184" i="17"/>
  <c r="H184" i="17" s="1"/>
  <c r="K15" i="17" s="1"/>
  <c r="G200" i="17"/>
  <c r="H200" i="17" s="1"/>
  <c r="G216" i="17"/>
  <c r="H216" i="17" s="1"/>
  <c r="G232" i="17"/>
  <c r="H232" i="17" s="1"/>
  <c r="G248" i="17"/>
  <c r="H248" i="17" s="1"/>
  <c r="G264" i="17"/>
  <c r="H264" i="17" s="1"/>
  <c r="G280" i="17"/>
  <c r="H280" i="17" s="1"/>
  <c r="G296" i="17"/>
  <c r="H296" i="17" s="1"/>
  <c r="G312" i="17"/>
  <c r="H312" i="17" s="1"/>
  <c r="G328" i="17"/>
  <c r="H328" i="17" s="1"/>
  <c r="G344" i="17"/>
  <c r="H344" i="17" s="1"/>
  <c r="G360" i="17"/>
  <c r="H360" i="17" s="1"/>
  <c r="G376" i="17"/>
  <c r="H376" i="17" s="1"/>
  <c r="G392" i="17"/>
  <c r="H392" i="17" s="1"/>
  <c r="G408" i="17"/>
  <c r="H408" i="17" s="1"/>
  <c r="G424" i="17"/>
  <c r="H424" i="17" s="1"/>
  <c r="G440" i="17"/>
  <c r="H440" i="17" s="1"/>
  <c r="G456" i="17"/>
  <c r="H456" i="17" s="1"/>
  <c r="G472" i="17"/>
  <c r="H472" i="17" s="1"/>
  <c r="G488" i="17"/>
  <c r="H488" i="17" s="1"/>
  <c r="G504" i="17"/>
  <c r="H504" i="17" s="1"/>
  <c r="G520" i="17"/>
  <c r="H520" i="17" s="1"/>
  <c r="G536" i="17"/>
  <c r="H536" i="17" s="1"/>
  <c r="G552" i="17"/>
  <c r="H552" i="17" s="1"/>
  <c r="G568" i="17"/>
  <c r="H568" i="17" s="1"/>
  <c r="G584" i="17"/>
  <c r="H584" i="17" s="1"/>
  <c r="G600" i="17"/>
  <c r="H600" i="17" s="1"/>
  <c r="G616" i="17"/>
  <c r="H616" i="17" s="1"/>
  <c r="G632" i="17"/>
  <c r="H632" i="17" s="1"/>
  <c r="G648" i="17"/>
  <c r="H648" i="17" s="1"/>
  <c r="G664" i="17"/>
  <c r="H664" i="17" s="1"/>
  <c r="G680" i="17"/>
  <c r="H680" i="17" s="1"/>
  <c r="G696" i="17"/>
  <c r="H696" i="17" s="1"/>
  <c r="G712" i="17"/>
  <c r="H712" i="17" s="1"/>
  <c r="G728" i="17"/>
  <c r="H728" i="17" s="1"/>
  <c r="G744" i="17"/>
  <c r="H744" i="17" s="1"/>
  <c r="G760" i="17"/>
  <c r="H760" i="17" s="1"/>
  <c r="G776" i="17"/>
  <c r="H776" i="17" s="1"/>
  <c r="G792" i="17"/>
  <c r="H792" i="17" s="1"/>
  <c r="G808" i="17"/>
  <c r="H808" i="17" s="1"/>
  <c r="G824" i="17"/>
  <c r="H824" i="17" s="1"/>
  <c r="G840" i="17"/>
  <c r="H840" i="17" s="1"/>
  <c r="G856" i="17"/>
  <c r="H856" i="17" s="1"/>
  <c r="G872" i="17"/>
  <c r="H872" i="17" s="1"/>
  <c r="G888" i="17"/>
  <c r="H888" i="17" s="1"/>
  <c r="G904" i="17"/>
  <c r="H904" i="17" s="1"/>
  <c r="G337" i="17"/>
  <c r="H337" i="17" s="1"/>
  <c r="G361" i="17"/>
  <c r="H361" i="17" s="1"/>
  <c r="G377" i="17"/>
  <c r="H377" i="17" s="1"/>
  <c r="G401" i="17"/>
  <c r="H401" i="17" s="1"/>
  <c r="G421" i="17"/>
  <c r="H421" i="17" s="1"/>
  <c r="G437" i="17"/>
  <c r="H437" i="17" s="1"/>
  <c r="G453" i="17"/>
  <c r="H453" i="17" s="1"/>
  <c r="G469" i="17"/>
  <c r="H469" i="17" s="1"/>
  <c r="G485" i="17"/>
  <c r="H485" i="17" s="1"/>
  <c r="G501" i="17"/>
  <c r="H501" i="17" s="1"/>
  <c r="G517" i="17"/>
  <c r="H517" i="17" s="1"/>
  <c r="G533" i="17"/>
  <c r="H533" i="17" s="1"/>
  <c r="G549" i="17"/>
  <c r="H549" i="17" s="1"/>
  <c r="G565" i="17"/>
  <c r="H565" i="17" s="1"/>
  <c r="G581" i="17"/>
  <c r="H581" i="17" s="1"/>
  <c r="G597" i="17"/>
  <c r="H597" i="17" s="1"/>
  <c r="G613" i="17"/>
  <c r="H613" i="17" s="1"/>
  <c r="K17" i="17" l="1"/>
  <c r="K14" i="1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bonus calc" description="Connection to the 'bonus calc' query in the workbook." type="5" refreshedVersion="6" background="1" saveData="1">
    <dbPr connection="Provider=Microsoft.Mashup.OleDb.1;Data Source=$Workbook$;Location=bonus calc;Extended Properties=&quot;&quot;" command="SELECT * FROM [bonus calc]"/>
  </connection>
  <connection id="2" xr16:uid="{BEE1CF45-F9CF-4F88-8A81-021777690975}" keepAlive="1" name="Query - bonus calc (2)" description="Connection to the 'bonus calc (2)' query in the workbook." type="5" refreshedVersion="6" background="1" saveData="1">
    <dbPr connection="Provider=Microsoft.Mashup.OleDb.1;Data Source=$Workbook$;Location=&quot;bonus calc (2)&quot;;Extended Properties=&quot;&quot;" command="SELECT * FROM [bonus calc (2)]"/>
  </connection>
  <connection id="3" xr16:uid="{00000000-0015-0000-FFFF-FFFF01000000}" keepAlive="1" name="Query - bonus mapping" description="Connection to the 'bonus mapping' query in the workbook." type="5" refreshedVersion="0" background="1">
    <dbPr connection="Provider=Microsoft.Mashup.OleDb.1;Data Source=$Workbook$;Location=&quot;bonus mapping&quot;;Extended Properties=&quot;&quot;" command="SELECT * FROM [bonus mapping]"/>
  </connection>
  <connection id="4" xr16:uid="{00000000-0015-0000-FFFF-FFFF02000000}" keepAlive="1" name="Query - emps" description="Connection to the 'emps' query in the workbook." type="5" refreshedVersion="6" background="1" saveData="1">
    <dbPr connection="Provider=Microsoft.Mashup.OleDb.1;Data Source=$Workbook$;Location=emps;Extended Properties=&quot;&quot;" command="SELECT * FROM [emp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<sst xmlns="http://schemas.openxmlformats.org/spreadsheetml/2006/main" count="15423" uniqueCount="1059">
  <si>
    <t>Name</t>
  </si>
  <si>
    <t>Gender</t>
  </si>
  <si>
    <t>Department</t>
  </si>
  <si>
    <t>Salary</t>
  </si>
  <si>
    <t>Loc</t>
  </si>
  <si>
    <t>Rating</t>
  </si>
  <si>
    <t>Ches Bonnell</t>
  </si>
  <si>
    <t>Male</t>
  </si>
  <si>
    <t>Sales</t>
  </si>
  <si>
    <t>Bellevue</t>
  </si>
  <si>
    <t>Very Good</t>
  </si>
  <si>
    <t>Garwin Peasegood</t>
  </si>
  <si>
    <t>Female</t>
  </si>
  <si>
    <t>Engineering</t>
  </si>
  <si>
    <t>Good</t>
  </si>
  <si>
    <t>Saunders Blumson</t>
  </si>
  <si>
    <t>Not Revealed</t>
  </si>
  <si>
    <t>Legal</t>
  </si>
  <si>
    <t>Gardy Grigorey</t>
  </si>
  <si>
    <t>Support</t>
  </si>
  <si>
    <t>Poor</t>
  </si>
  <si>
    <t>Marlie Charsley</t>
  </si>
  <si>
    <t>Wellington</t>
  </si>
  <si>
    <t>Adella Hartshorne</t>
  </si>
  <si>
    <t>Human Resources</t>
  </si>
  <si>
    <t>Average</t>
  </si>
  <si>
    <t>Rasla Fisby</t>
  </si>
  <si>
    <t>Willi Vasey</t>
  </si>
  <si>
    <t>Selby Hacker</t>
  </si>
  <si>
    <t>Business Development</t>
  </si>
  <si>
    <t>Stefa Eggleston</t>
  </si>
  <si>
    <t>Phylys Benitez</t>
  </si>
  <si>
    <t>Product Management</t>
  </si>
  <si>
    <t>Ronnie Sinyard</t>
  </si>
  <si>
    <t>Axel Grigaut</t>
  </si>
  <si>
    <t>Timmi Durran</t>
  </si>
  <si>
    <t>Minna Showler</t>
  </si>
  <si>
    <t>Training</t>
  </si>
  <si>
    <t>Dyanne Strafen</t>
  </si>
  <si>
    <t>Dorolice Farry</t>
  </si>
  <si>
    <t>Elliot Tuplin</t>
  </si>
  <si>
    <t>Lion Adcock</t>
  </si>
  <si>
    <t>Vic Radolf</t>
  </si>
  <si>
    <t>Tiffani Mecozzi</t>
  </si>
  <si>
    <t>Jeane Bermingham</t>
  </si>
  <si>
    <t>Research and Development</t>
  </si>
  <si>
    <t>Very Poor</t>
  </si>
  <si>
    <t>Gavan Puttan</t>
  </si>
  <si>
    <t>Accounting</t>
  </si>
  <si>
    <t>Danielle Johananoff</t>
  </si>
  <si>
    <t>Services</t>
  </si>
  <si>
    <t>Rafaelita Blaksland</t>
  </si>
  <si>
    <t>Brit Hamnett</t>
  </si>
  <si>
    <t>Mable Phythian</t>
  </si>
  <si>
    <t>Joella Maevela</t>
  </si>
  <si>
    <t>Obidiah Westrope</t>
  </si>
  <si>
    <t>Murry Dryburgh</t>
  </si>
  <si>
    <t>Abbie Tann</t>
  </si>
  <si>
    <t>Aluin Churly</t>
  </si>
  <si>
    <t>Not Rated</t>
  </si>
  <si>
    <t>Bennett Gimenez</t>
  </si>
  <si>
    <t>Isa Mogie</t>
  </si>
  <si>
    <t>Yves Clunie</t>
  </si>
  <si>
    <t>Marketing</t>
  </si>
  <si>
    <t>Iain Wiburn</t>
  </si>
  <si>
    <t>Nonah Bissell</t>
  </si>
  <si>
    <t>Mendel Gentsch</t>
  </si>
  <si>
    <t>Alfred Peplay</t>
  </si>
  <si>
    <t>Adelina Cheeseman</t>
  </si>
  <si>
    <t>Minetta Parsons</t>
  </si>
  <si>
    <t>Hobard Benninger</t>
  </si>
  <si>
    <t>Fancy Bonin</t>
  </si>
  <si>
    <t>Laura Gomar</t>
  </si>
  <si>
    <t>Beatrix Schoales</t>
  </si>
  <si>
    <t>Clemmie Hebblewaite</t>
  </si>
  <si>
    <t>Issie Crippes</t>
  </si>
  <si>
    <t>Vasily MacVanamy</t>
  </si>
  <si>
    <t>Aile Strathearn</t>
  </si>
  <si>
    <t>Shellysheldon Mahady</t>
  </si>
  <si>
    <t>Laney Renne</t>
  </si>
  <si>
    <t>Trace Sidsaff</t>
  </si>
  <si>
    <t>Kelly Corkitt</t>
  </si>
  <si>
    <t>Karlen McCaffrey</t>
  </si>
  <si>
    <t>Jordain Sparkwill</t>
  </si>
  <si>
    <t>Billie Croucher</t>
  </si>
  <si>
    <t>Izzy Brisco</t>
  </si>
  <si>
    <t>Ignacius Losel</t>
  </si>
  <si>
    <t>Peggi Bullas</t>
  </si>
  <si>
    <t>Dyna Doucette</t>
  </si>
  <si>
    <t>Marcellina Kitt</t>
  </si>
  <si>
    <t>Shela Goade</t>
  </si>
  <si>
    <t>Christopher Kezourec</t>
  </si>
  <si>
    <t>Larry Pioch</t>
  </si>
  <si>
    <t>Reidar Skechley</t>
  </si>
  <si>
    <t>Bari Toffano</t>
  </si>
  <si>
    <t>Robinia Scholling</t>
  </si>
  <si>
    <t>Grover Cooksey</t>
  </si>
  <si>
    <t>Layton Crayden</t>
  </si>
  <si>
    <t>Marlowe Constantine</t>
  </si>
  <si>
    <t>Rhianna McLeoid</t>
  </si>
  <si>
    <t>Alida Welman</t>
  </si>
  <si>
    <t>Jacobo Lasham</t>
  </si>
  <si>
    <t>Rhody Odhams</t>
  </si>
  <si>
    <t>Zach Polon</t>
  </si>
  <si>
    <t>Taddeo Jovis</t>
  </si>
  <si>
    <t>Katerine Lohden</t>
  </si>
  <si>
    <t>Jakob Philippe</t>
  </si>
  <si>
    <t>Monroe Hendrickx</t>
  </si>
  <si>
    <t>Fred Dudeney</t>
  </si>
  <si>
    <t>Brose MacCorkell</t>
  </si>
  <si>
    <t>Madelene Upcott</t>
  </si>
  <si>
    <t>Cara Havers</t>
  </si>
  <si>
    <t>Gisella Mewe</t>
  </si>
  <si>
    <t>Daryn Kniveton</t>
  </si>
  <si>
    <t>Stormy Church</t>
  </si>
  <si>
    <t>Cull Nannetti</t>
  </si>
  <si>
    <t>Shirlene Argo</t>
  </si>
  <si>
    <t>Konstanze Wyleman</t>
  </si>
  <si>
    <t>Vernor Atyea</t>
  </si>
  <si>
    <t>Tris Hynard</t>
  </si>
  <si>
    <t>Calvin O'Carroll</t>
  </si>
  <si>
    <t>Jessica Burditt</t>
  </si>
  <si>
    <t>Aurelea Devitt</t>
  </si>
  <si>
    <t>Meryl Waggatt</t>
  </si>
  <si>
    <t>Evyn Fyrth</t>
  </si>
  <si>
    <t>Sarene Creeboe</t>
  </si>
  <si>
    <t>Steven Labat</t>
  </si>
  <si>
    <t>Lindy Guillet</t>
  </si>
  <si>
    <t>Loren Rettie</t>
  </si>
  <si>
    <t>Daron Biaggioli</t>
  </si>
  <si>
    <t>Georg Dinnage</t>
  </si>
  <si>
    <t>Ewart Hovel</t>
  </si>
  <si>
    <t>Archaimbaud Pinchin</t>
  </si>
  <si>
    <t>Garwood Penhale</t>
  </si>
  <si>
    <t>Valentia Etteridge</t>
  </si>
  <si>
    <t>Courtney Given</t>
  </si>
  <si>
    <t>Claudetta Petherick</t>
  </si>
  <si>
    <t>Eberto William</t>
  </si>
  <si>
    <t>Bernie Gorges</t>
  </si>
  <si>
    <t>Myrle Prandoni</t>
  </si>
  <si>
    <t>Josepha Keningham</t>
  </si>
  <si>
    <t>Garrick Hadwick</t>
  </si>
  <si>
    <t>Nessy Baskwell</t>
  </si>
  <si>
    <t>Rosco Cogley</t>
  </si>
  <si>
    <t>Camille Baldinotti</t>
  </si>
  <si>
    <t>Crawford Scad</t>
  </si>
  <si>
    <t>Judie Di Bernardo</t>
  </si>
  <si>
    <t>Kakalina Stanaway</t>
  </si>
  <si>
    <t>Max Shower</t>
  </si>
  <si>
    <t>Juditha Hatherleigh</t>
  </si>
  <si>
    <t>Lanny Beaney</t>
  </si>
  <si>
    <t>Jim Perrygo</t>
  </si>
  <si>
    <t>Shannen Crittal</t>
  </si>
  <si>
    <t>Katya Hundy</t>
  </si>
  <si>
    <t>Cordelia Djuricic</t>
  </si>
  <si>
    <t>Emory Whitten</t>
  </si>
  <si>
    <t>Philis Rowlstone</t>
  </si>
  <si>
    <t>Fedora Graffin</t>
  </si>
  <si>
    <t>Marjie Bamford</t>
  </si>
  <si>
    <t>Doe Clubley</t>
  </si>
  <si>
    <t>Barney Bonafant</t>
  </si>
  <si>
    <t>Nessi Delves</t>
  </si>
  <si>
    <t>Addi Studdeard</t>
  </si>
  <si>
    <t>Benoite Ackermann</t>
  </si>
  <si>
    <t>Sharity Brands</t>
  </si>
  <si>
    <t>Beryl Burnsyde</t>
  </si>
  <si>
    <t>Ollie Schirak</t>
  </si>
  <si>
    <t>Amaleta Baltzar</t>
  </si>
  <si>
    <t>Wyn Treadger</t>
  </si>
  <si>
    <t>Orton Livick</t>
  </si>
  <si>
    <t>Haven Belward</t>
  </si>
  <si>
    <t>Yasmeen Klimkiewich</t>
  </si>
  <si>
    <t>Kristofor Powner</t>
  </si>
  <si>
    <t>Phillipp Nekrews</t>
  </si>
  <si>
    <t>Delora Arendt</t>
  </si>
  <si>
    <t>Archibaldo Denny</t>
  </si>
  <si>
    <t>Jeane Blaszczak</t>
  </si>
  <si>
    <t>Codi Beck</t>
  </si>
  <si>
    <t>Faunie Sinton</t>
  </si>
  <si>
    <t>Nicol Giacomi</t>
  </si>
  <si>
    <t>Vassili Flay</t>
  </si>
  <si>
    <t>Halimeda Kuscha</t>
  </si>
  <si>
    <t>Charmaine Howie</t>
  </si>
  <si>
    <t>Norrie Grahl</t>
  </si>
  <si>
    <t>Ulick Maingot</t>
  </si>
  <si>
    <t>Millie Fiveash</t>
  </si>
  <si>
    <t>Kayley Southwell</t>
  </si>
  <si>
    <t>Reena McKernan</t>
  </si>
  <si>
    <t>Seward Kubera</t>
  </si>
  <si>
    <t>Rois Garrigan</t>
  </si>
  <si>
    <t>Euell Willoughley</t>
  </si>
  <si>
    <t>Lindi Morfey</t>
  </si>
  <si>
    <t>Gradey Litton</t>
  </si>
  <si>
    <t>Angeline Christophersen</t>
  </si>
  <si>
    <t>Farrel Vanyatin</t>
  </si>
  <si>
    <t>Kienan Epinay</t>
  </si>
  <si>
    <t>Aloisia Minto</t>
  </si>
  <si>
    <t>Melisa Knott</t>
  </si>
  <si>
    <t>Koral Gerriet</t>
  </si>
  <si>
    <t>Constantino Espley</t>
  </si>
  <si>
    <t>Desi Peniman</t>
  </si>
  <si>
    <t>Torrance Collier</t>
  </si>
  <si>
    <t>Ede Mignot</t>
  </si>
  <si>
    <t>Marcia Muldrew</t>
  </si>
  <si>
    <t>Quintina Kilgannon</t>
  </si>
  <si>
    <t>Peria Revey</t>
  </si>
  <si>
    <t>Carry Loblie</t>
  </si>
  <si>
    <t>Isadora Maunsell</t>
  </si>
  <si>
    <t>Tamara Couvet</t>
  </si>
  <si>
    <t>Von Boeter</t>
  </si>
  <si>
    <t>Forester Feakins</t>
  </si>
  <si>
    <t>Gardy Eckersall</t>
  </si>
  <si>
    <t>Gamaliel Ewins</t>
  </si>
  <si>
    <t>Win Arthurs</t>
  </si>
  <si>
    <t>Richy Gray</t>
  </si>
  <si>
    <t>Patricia Dwelly</t>
  </si>
  <si>
    <t>Erv Balmann</t>
  </si>
  <si>
    <t>Demetria Le Estut</t>
  </si>
  <si>
    <t>Evanne Sheryn</t>
  </si>
  <si>
    <t>Collette Blackaller</t>
  </si>
  <si>
    <t>Mariann Mowat</t>
  </si>
  <si>
    <t>Tabbatha Pickston</t>
  </si>
  <si>
    <t>Vlad Strangeway</t>
  </si>
  <si>
    <t>Duky Wallace</t>
  </si>
  <si>
    <t>Townie Dongall</t>
  </si>
  <si>
    <t>Shana Bewly</t>
  </si>
  <si>
    <t>Mick Tanguy</t>
  </si>
  <si>
    <t>Tadio Audritt</t>
  </si>
  <si>
    <t>Torey Rosell</t>
  </si>
  <si>
    <t>Chrisy Kyme</t>
  </si>
  <si>
    <t>Morten Dumphy</t>
  </si>
  <si>
    <t>Issy McLevie</t>
  </si>
  <si>
    <t>Michaeline Capehorn</t>
  </si>
  <si>
    <t>Corny Linturn</t>
  </si>
  <si>
    <t>Berny Bastide</t>
  </si>
  <si>
    <t>Aindrea Lenormand</t>
  </si>
  <si>
    <t>Shanon Deverell</t>
  </si>
  <si>
    <t>Vaughn Carvill</t>
  </si>
  <si>
    <t>Kora Allebone</t>
  </si>
  <si>
    <t>Millard Brakewell</t>
  </si>
  <si>
    <t>Florie Tortoise</t>
  </si>
  <si>
    <t>Caro Chappel</t>
  </si>
  <si>
    <t>Letisha Carrett</t>
  </si>
  <si>
    <t>Melva Jickells</t>
  </si>
  <si>
    <t>Riccardo Hagan</t>
  </si>
  <si>
    <t>Chauncey Schild</t>
  </si>
  <si>
    <t>Amery Ofer</t>
  </si>
  <si>
    <t>Michaella Perri</t>
  </si>
  <si>
    <t>Mord Cromblehome</t>
  </si>
  <si>
    <t>Major O'Cahsedy</t>
  </si>
  <si>
    <t>Joana Bartocci</t>
  </si>
  <si>
    <t>Sly Cowley</t>
  </si>
  <si>
    <t>Augusta Cheetham</t>
  </si>
  <si>
    <t>Diarmid Alman</t>
  </si>
  <si>
    <t>Gearard Wixon</t>
  </si>
  <si>
    <t>Kaye Crocroft</t>
  </si>
  <si>
    <t>Egor Minto</t>
  </si>
  <si>
    <t>Bren Absolon</t>
  </si>
  <si>
    <t>Alexine Portail</t>
  </si>
  <si>
    <t>Duffie Ibel</t>
  </si>
  <si>
    <t>Gilles Jaquet</t>
  </si>
  <si>
    <t>Payton Pickervance</t>
  </si>
  <si>
    <t>Barny Fairweather</t>
  </si>
  <si>
    <t>Margot Royds</t>
  </si>
  <si>
    <t>Frederik Dartan</t>
  </si>
  <si>
    <t>Aubert Wedmore.</t>
  </si>
  <si>
    <t>Krystal Lambswood</t>
  </si>
  <si>
    <t>Nanice Boatwright</t>
  </si>
  <si>
    <t>Northrup Aires</t>
  </si>
  <si>
    <t>Janina Wolverson</t>
  </si>
  <si>
    <t>Floria Olivia</t>
  </si>
  <si>
    <t>Andrea Becker</t>
  </si>
  <si>
    <t>Louise Lamming</t>
  </si>
  <si>
    <t>Renaldo Thomassin</t>
  </si>
  <si>
    <t>Carmel Pancoust</t>
  </si>
  <si>
    <t>Tatum Hush</t>
  </si>
  <si>
    <t>Aldrich Glenny</t>
  </si>
  <si>
    <t>Griz Thorington</t>
  </si>
  <si>
    <t>Eddy Stolze</t>
  </si>
  <si>
    <t>L;urette Bontein</t>
  </si>
  <si>
    <t>Cindee Saice</t>
  </si>
  <si>
    <t>Erin Androsik</t>
  </si>
  <si>
    <t>Genovera Ghost</t>
  </si>
  <si>
    <t>Felicdad Heibel</t>
  </si>
  <si>
    <t>Jobey Boneham</t>
  </si>
  <si>
    <t>Radcliffe Fairpool</t>
  </si>
  <si>
    <t>Gigi Bohling</t>
  </si>
  <si>
    <t>Gare Mattiussi</t>
  </si>
  <si>
    <t>Carlin Demke</t>
  </si>
  <si>
    <t>Wilt Wayvill</t>
  </si>
  <si>
    <t>Ardyce Eacott</t>
  </si>
  <si>
    <t>Lane Monteaux</t>
  </si>
  <si>
    <t>Cathi Gillbee</t>
  </si>
  <si>
    <t>Ronnie Mesias</t>
  </si>
  <si>
    <t>Hali Behnecke</t>
  </si>
  <si>
    <t>Grady Rochelle</t>
  </si>
  <si>
    <t>Crissie Cordel</t>
  </si>
  <si>
    <t>Durand Backhouse</t>
  </si>
  <si>
    <t>Wendel Malletratt</t>
  </si>
  <si>
    <t>Shellysheldon Ellerman</t>
  </si>
  <si>
    <t>Emmeline Bestwerthick</t>
  </si>
  <si>
    <t>Marmaduke Worssam</t>
  </si>
  <si>
    <t>Murial Ickovici</t>
  </si>
  <si>
    <t>Honoria Cootes</t>
  </si>
  <si>
    <t>Merrel Blind</t>
  </si>
  <si>
    <t>Rosamond Fishe</t>
  </si>
  <si>
    <t>Shelley Moncreiffe</t>
  </si>
  <si>
    <t>Cecilla Joselevitch</t>
  </si>
  <si>
    <t>Jolynn Behnecken</t>
  </si>
  <si>
    <t>Adolph McNalley</t>
  </si>
  <si>
    <t>Pippy Roxby</t>
  </si>
  <si>
    <t>Jessi Calterone</t>
  </si>
  <si>
    <t>Moore Gligoraci</t>
  </si>
  <si>
    <t>Mallory Goldsberry</t>
  </si>
  <si>
    <t>Nerissa Kavanagh</t>
  </si>
  <si>
    <t>Foss Asquez</t>
  </si>
  <si>
    <t>Mickey Pybus</t>
  </si>
  <si>
    <t>Timmy Brenston</t>
  </si>
  <si>
    <t>Romona Melody</t>
  </si>
  <si>
    <t>Bendite Bloan</t>
  </si>
  <si>
    <t>Andrea Penfold</t>
  </si>
  <si>
    <t>Shari Pickston</t>
  </si>
  <si>
    <t>Dennison Crosswaite</t>
  </si>
  <si>
    <t>Lucias Minico</t>
  </si>
  <si>
    <t>Helaine Lyddy</t>
  </si>
  <si>
    <t>Carlene Torry</t>
  </si>
  <si>
    <t>Vere Kulic</t>
  </si>
  <si>
    <t>Enrichetta Mowles</t>
  </si>
  <si>
    <t>Delinda Snozzwell</t>
  </si>
  <si>
    <t>Cecilio Sprankling</t>
  </si>
  <si>
    <t>Nickolai Artin</t>
  </si>
  <si>
    <t>Ambrosio Daniely</t>
  </si>
  <si>
    <t>Simon Kembery</t>
  </si>
  <si>
    <t>Brig Dewi</t>
  </si>
  <si>
    <t>Althea Bronger</t>
  </si>
  <si>
    <t>Ansley Gounel</t>
  </si>
  <si>
    <t>Daven Smout</t>
  </si>
  <si>
    <t>Niall Selesnick</t>
  </si>
  <si>
    <t>Lia Lurner</t>
  </si>
  <si>
    <t>Rodrigo Congdon</t>
  </si>
  <si>
    <t>Brendan Edgeller</t>
  </si>
  <si>
    <t>Fidelio Rigmond</t>
  </si>
  <si>
    <t>Ginger Myott</t>
  </si>
  <si>
    <t>Hatti Vezey</t>
  </si>
  <si>
    <t>Eilis Pavlasek</t>
  </si>
  <si>
    <t>Kellsie Waby</t>
  </si>
  <si>
    <t>Easter Pyke</t>
  </si>
  <si>
    <t>Inger Andriveaux</t>
  </si>
  <si>
    <t>Corina Triner</t>
  </si>
  <si>
    <t>Loralyn Bruton</t>
  </si>
  <si>
    <t>Susy Challoner</t>
  </si>
  <si>
    <t>Jan Morforth</t>
  </si>
  <si>
    <t>Cindi Stratten</t>
  </si>
  <si>
    <t>Marline Wahncke</t>
  </si>
  <si>
    <t>Violetta Vial</t>
  </si>
  <si>
    <t>Beatriz Bateson</t>
  </si>
  <si>
    <t>Evangelia Gowers</t>
  </si>
  <si>
    <t>Fonzie O'Shea</t>
  </si>
  <si>
    <t>Janene Hairsine</t>
  </si>
  <si>
    <t>Linell Compfort</t>
  </si>
  <si>
    <t>Shaylah Owbrick</t>
  </si>
  <si>
    <t>Bethanne Leicester</t>
  </si>
  <si>
    <t>Ottilie Vittel</t>
  </si>
  <si>
    <t>Barnaby Farnall</t>
  </si>
  <si>
    <t>Ashien Gallen</t>
  </si>
  <si>
    <t>Stan Tolliday</t>
  </si>
  <si>
    <t>Kissiah Maydway</t>
  </si>
  <si>
    <t>Charline Husset</t>
  </si>
  <si>
    <t>Lorain Tew</t>
  </si>
  <si>
    <t>North Bertomeu</t>
  </si>
  <si>
    <t>Martita Beaumont</t>
  </si>
  <si>
    <t>Janaya MacGinlay</t>
  </si>
  <si>
    <t>Ancell Moretto</t>
  </si>
  <si>
    <t>Toby Brodhead</t>
  </si>
  <si>
    <t>Niles Mahomet</t>
  </si>
  <si>
    <t>Avigdor Karel</t>
  </si>
  <si>
    <t>Luca Wolstenholme</t>
  </si>
  <si>
    <t>Efrem Mathonnet</t>
  </si>
  <si>
    <t>Latisha Jolly</t>
  </si>
  <si>
    <t>Quentin Ferraresi</t>
  </si>
  <si>
    <t>Marco Wooland</t>
  </si>
  <si>
    <t>Thekla Lynnett</t>
  </si>
  <si>
    <t>Pedro Carluccio</t>
  </si>
  <si>
    <t>Caron Kolakovic</t>
  </si>
  <si>
    <t>Debera Gow</t>
  </si>
  <si>
    <t>Hoyt D'Alesco</t>
  </si>
  <si>
    <t>Rudyard Tomsa</t>
  </si>
  <si>
    <t>Orran Gritskov</t>
  </si>
  <si>
    <t>Tyson Prescote</t>
  </si>
  <si>
    <t>Berenice Osbaldstone</t>
  </si>
  <si>
    <t>Jessika Jaycocks</t>
  </si>
  <si>
    <t>Gabie Millichip</t>
  </si>
  <si>
    <t>Pearla Beteriss</t>
  </si>
  <si>
    <t>Harwilll Domotor</t>
  </si>
  <si>
    <t>Carolina Blumsom</t>
  </si>
  <si>
    <t>Ryon Baroch</t>
  </si>
  <si>
    <t>Marissa Infante</t>
  </si>
  <si>
    <t>Daisie Dahlman</t>
  </si>
  <si>
    <t>Joli Jodrelle</t>
  </si>
  <si>
    <t>Jessica Callcott</t>
  </si>
  <si>
    <t>Sabina Scorrer</t>
  </si>
  <si>
    <t>Bayard Gendricke</t>
  </si>
  <si>
    <t>Esmaria Denecamp</t>
  </si>
  <si>
    <t>Antone Tolmie</t>
  </si>
  <si>
    <t>Tammi Lackham</t>
  </si>
  <si>
    <t>Nananne Gehringer</t>
  </si>
  <si>
    <t>Loren Bentote</t>
  </si>
  <si>
    <t>Manolo Gasnell</t>
  </si>
  <si>
    <t>Wyatt Clinch</t>
  </si>
  <si>
    <t>Giselbert Newlands</t>
  </si>
  <si>
    <t>Cristal Demangeot</t>
  </si>
  <si>
    <t>Jaime Dowe</t>
  </si>
  <si>
    <t>Addia Penwright</t>
  </si>
  <si>
    <t>Ali Roubert</t>
  </si>
  <si>
    <t>Emmye Corry</t>
  </si>
  <si>
    <t>Addy Pimblett</t>
  </si>
  <si>
    <t>Angela Bangley</t>
  </si>
  <si>
    <t>Baudoin Dummigan</t>
  </si>
  <si>
    <t>Lissy McCoy</t>
  </si>
  <si>
    <t>Ingunna Wainscoat</t>
  </si>
  <si>
    <t>Amii Elms</t>
  </si>
  <si>
    <t>Ignacio Delion</t>
  </si>
  <si>
    <t>Colby Reuven</t>
  </si>
  <si>
    <t>Maggee Stiggles</t>
  </si>
  <si>
    <t>Kelci Walkden</t>
  </si>
  <si>
    <t>Bogey Hitcham</t>
  </si>
  <si>
    <t>Pembroke Siflet</t>
  </si>
  <si>
    <t>Adolph Hartin</t>
  </si>
  <si>
    <t>Gisela Wille</t>
  </si>
  <si>
    <t>Joyce Leyband</t>
  </si>
  <si>
    <t>Reube Sushams</t>
  </si>
  <si>
    <t>Mathian MacMeeking</t>
  </si>
  <si>
    <t>Antonino Forsdicke</t>
  </si>
  <si>
    <t>Mick Spraberry</t>
  </si>
  <si>
    <t>Caresa Christer</t>
  </si>
  <si>
    <t>Letizia Hasselby</t>
  </si>
  <si>
    <t>Luce Beentjes</t>
  </si>
  <si>
    <t>Sammy Gantlett</t>
  </si>
  <si>
    <t>Pooh Splevins</t>
  </si>
  <si>
    <t>Aeriela Aickin</t>
  </si>
  <si>
    <t>Tawnya Tickel</t>
  </si>
  <si>
    <t>Royal Nowakowska</t>
  </si>
  <si>
    <t>Winny Millam</t>
  </si>
  <si>
    <t>Michael Sidry</t>
  </si>
  <si>
    <t>Nolan Tortis</t>
  </si>
  <si>
    <t>De witt Lottrington</t>
  </si>
  <si>
    <t>Baxter Brocks</t>
  </si>
  <si>
    <t>Joyce Esel</t>
  </si>
  <si>
    <t>Van Tuxwell</t>
  </si>
  <si>
    <t>Fidela Artis</t>
  </si>
  <si>
    <t>Dov Thoresby</t>
  </si>
  <si>
    <t>Cathi Delgardo</t>
  </si>
  <si>
    <t>Doro Nolte</t>
  </si>
  <si>
    <t>Noll Forbear</t>
  </si>
  <si>
    <t>Myer McCory</t>
  </si>
  <si>
    <t>Doralyn Segar</t>
  </si>
  <si>
    <t>Clo Jimpson</t>
  </si>
  <si>
    <t>Audry Yu</t>
  </si>
  <si>
    <t>Dolley Grayley</t>
  </si>
  <si>
    <t>Meredith Rucklidge</t>
  </si>
  <si>
    <t>Rory Ravenscroftt</t>
  </si>
  <si>
    <t>Verla Timmis</t>
  </si>
  <si>
    <t>Jo Benoi</t>
  </si>
  <si>
    <t>Caty Janas</t>
  </si>
  <si>
    <t>Pennie Walmsley</t>
  </si>
  <si>
    <t>Virge Garfield</t>
  </si>
  <si>
    <t>Myrilla Mercik</t>
  </si>
  <si>
    <t>Giacobo Donke</t>
  </si>
  <si>
    <t>Barbara-anne Kenchington</t>
  </si>
  <si>
    <t>Aida Bleacher</t>
  </si>
  <si>
    <t>Cly Vizard</t>
  </si>
  <si>
    <t>Aleksandr Botha</t>
  </si>
  <si>
    <t>Evangelina Lergan</t>
  </si>
  <si>
    <t>Maritsa Marusic</t>
  </si>
  <si>
    <t>Tamar MacGilfoyle</t>
  </si>
  <si>
    <t>Chancey Dyos</t>
  </si>
  <si>
    <t>Isaak Rawne</t>
  </si>
  <si>
    <t>Gideon Hehir</t>
  </si>
  <si>
    <t>Irena Trousdell</t>
  </si>
  <si>
    <t>Gino Groome</t>
  </si>
  <si>
    <t>Lamond Douthwaite</t>
  </si>
  <si>
    <t>Ebonee Roxburgh</t>
  </si>
  <si>
    <t>Nathanial Brounfield</t>
  </si>
  <si>
    <t>Mallorie Waber</t>
  </si>
  <si>
    <t>Ewart Laphorn</t>
  </si>
  <si>
    <t>Hilliary Roarty</t>
  </si>
  <si>
    <t>Putnem Manchester</t>
  </si>
  <si>
    <t>Lanie Gatlin</t>
  </si>
  <si>
    <t>Sharl Bendson</t>
  </si>
  <si>
    <t>William Reeveley</t>
  </si>
  <si>
    <t>Granville Stetson</t>
  </si>
  <si>
    <t>Mirna Etoile</t>
  </si>
  <si>
    <t>Freddie Johnikin</t>
  </si>
  <si>
    <t>Natalee Craiker</t>
  </si>
  <si>
    <t>Mariette Daymont</t>
  </si>
  <si>
    <t>Lonny Caen</t>
  </si>
  <si>
    <t>Kath Bletsoe</t>
  </si>
  <si>
    <t>Gayla Blackadder</t>
  </si>
  <si>
    <t>Adela Dowsett</t>
  </si>
  <si>
    <t>Sharron Petegree</t>
  </si>
  <si>
    <t>Eleonore Airdrie</t>
  </si>
  <si>
    <t>Rhiamon Mollison</t>
  </si>
  <si>
    <t>Karon Oscroft</t>
  </si>
  <si>
    <t>Edi Hofton</t>
  </si>
  <si>
    <t>Derk Bosson</t>
  </si>
  <si>
    <t>Lorrie Derycot</t>
  </si>
  <si>
    <t>Hartwell Pratchett</t>
  </si>
  <si>
    <t>Van Ruseworth</t>
  </si>
  <si>
    <t>Inge Creer</t>
  </si>
  <si>
    <t>Elwira Lyddiard</t>
  </si>
  <si>
    <t>Kincaid Hellicar</t>
  </si>
  <si>
    <t>Maximo Guirard</t>
  </si>
  <si>
    <t>Alta Kaszper</t>
  </si>
  <si>
    <t>Lamar Blewitt</t>
  </si>
  <si>
    <t>Hector Isard</t>
  </si>
  <si>
    <t>Judi Cosgriff</t>
  </si>
  <si>
    <t>Janean Gostage</t>
  </si>
  <si>
    <t>Delphine Jewis</t>
  </si>
  <si>
    <t>Matias Cormack</t>
  </si>
  <si>
    <t>Rogers Rosenthaler</t>
  </si>
  <si>
    <t>Clarine Shambrooke</t>
  </si>
  <si>
    <t>Thedrick Rogeon</t>
  </si>
  <si>
    <t>Roanne Phizacklea</t>
  </si>
  <si>
    <t>Devinne Tuny</t>
  </si>
  <si>
    <t>Martelle Brise</t>
  </si>
  <si>
    <t>Dino Wooderson</t>
  </si>
  <si>
    <t>Effie Vasilov</t>
  </si>
  <si>
    <t>Jermaine Steers</t>
  </si>
  <si>
    <t>Mora Innett</t>
  </si>
  <si>
    <t>Mahalia Larcher</t>
  </si>
  <si>
    <t>Dotty Strutley</t>
  </si>
  <si>
    <t>Margy Elward</t>
  </si>
  <si>
    <t>Danica Nayshe</t>
  </si>
  <si>
    <t>Merrilee Plenty</t>
  </si>
  <si>
    <t>Romona Dimmne</t>
  </si>
  <si>
    <t>Lark Ironmonger</t>
  </si>
  <si>
    <t>Caritta Searl</t>
  </si>
  <si>
    <t>Ernestus O'Hengerty</t>
  </si>
  <si>
    <t>Camilla Castle</t>
  </si>
  <si>
    <t>Bette-ann Leafe</t>
  </si>
  <si>
    <t>Aurelia Stanners</t>
  </si>
  <si>
    <t>Shelby Buckland</t>
  </si>
  <si>
    <t>Barr Faughny</t>
  </si>
  <si>
    <t>Farris Ditchfield</t>
  </si>
  <si>
    <t>Gerald Caple</t>
  </si>
  <si>
    <t>Grier Kidsley</t>
  </si>
  <si>
    <t>Yves Pawlik</t>
  </si>
  <si>
    <t>Korney Bockings</t>
  </si>
  <si>
    <t>Stephan Bussel</t>
  </si>
  <si>
    <t>Jedd Moretto</t>
  </si>
  <si>
    <t>Verney Sloegrave</t>
  </si>
  <si>
    <t>Nerita Mycock</t>
  </si>
  <si>
    <t>Mella Northam</t>
  </si>
  <si>
    <t>Thedrick Bothwell</t>
  </si>
  <si>
    <t>Georgianne Archbutt</t>
  </si>
  <si>
    <t>Thorvald Milliken</t>
  </si>
  <si>
    <t>Aileen McCritchie</t>
  </si>
  <si>
    <t>Drusy MacCombe</t>
  </si>
  <si>
    <t>Cathyleen Hurch</t>
  </si>
  <si>
    <t>Jannel Labb</t>
  </si>
  <si>
    <t>Cheryl Mantz</t>
  </si>
  <si>
    <t>Madlen Ashburner</t>
  </si>
  <si>
    <t>Colly Littledike</t>
  </si>
  <si>
    <t>Karyn Creeghan</t>
  </si>
  <si>
    <t>Edgard Irving</t>
  </si>
  <si>
    <t>Cyril Medford</t>
  </si>
  <si>
    <t>Kikelia Ellor</t>
  </si>
  <si>
    <t>Dael Bugge</t>
  </si>
  <si>
    <t>Ferrell Skepper</t>
  </si>
  <si>
    <t>Hannis January</t>
  </si>
  <si>
    <t>Pierson Measham</t>
  </si>
  <si>
    <t>Xylina Pargetter</t>
  </si>
  <si>
    <t>Aretha Ettridge</t>
  </si>
  <si>
    <t>Joshia Farris</t>
  </si>
  <si>
    <t>Mabel Orrow</t>
  </si>
  <si>
    <t>Alexandros Rackley</t>
  </si>
  <si>
    <t>Mickie Dagwell</t>
  </si>
  <si>
    <t>Marni Jull</t>
  </si>
  <si>
    <t>Sandy Cadden</t>
  </si>
  <si>
    <t>Marney O'Breen</t>
  </si>
  <si>
    <t>Westbrook Brandino</t>
  </si>
  <si>
    <t>Sandi Labat</t>
  </si>
  <si>
    <t>Leilah Yesinin</t>
  </si>
  <si>
    <t>Lincoln Greatex</t>
  </si>
  <si>
    <t>Patti Dradey</t>
  </si>
  <si>
    <t>Oona Donan</t>
  </si>
  <si>
    <t>Burtie Moulden</t>
  </si>
  <si>
    <t>Reg MacMichael</t>
  </si>
  <si>
    <t>Joey Keedwell</t>
  </si>
  <si>
    <t>Bryant Scamp</t>
  </si>
  <si>
    <t>Mick Titman</t>
  </si>
  <si>
    <t>Trudie Couch</t>
  </si>
  <si>
    <t>Cyndia Skedge</t>
  </si>
  <si>
    <t>Francoise Godbold</t>
  </si>
  <si>
    <t>Filmore Fitzhenry</t>
  </si>
  <si>
    <t>Berna Dubery</t>
  </si>
  <si>
    <t>Gerrard Doorey</t>
  </si>
  <si>
    <t>Hiram Merkle</t>
  </si>
  <si>
    <t>Zebulon Allmen</t>
  </si>
  <si>
    <t>Kingsley Hagard</t>
  </si>
  <si>
    <t>My Hanscome</t>
  </si>
  <si>
    <t>Eldredge MacClure</t>
  </si>
  <si>
    <t>Pauletta Falkus</t>
  </si>
  <si>
    <t>Deck McCallion</t>
  </si>
  <si>
    <t>Miguel Woolner</t>
  </si>
  <si>
    <t>Yolande O'Dare</t>
  </si>
  <si>
    <t>Kit Battlestone</t>
  </si>
  <si>
    <t>Glennis Fussen</t>
  </si>
  <si>
    <t>Theresita Chasmer</t>
  </si>
  <si>
    <t>Pippy Shepperd</t>
  </si>
  <si>
    <t>Petronella Marusik</t>
  </si>
  <si>
    <t>Andria Kimpton</t>
  </si>
  <si>
    <t>Jarad Barbrook</t>
  </si>
  <si>
    <t>Dulsea Folkes</t>
  </si>
  <si>
    <t>Herschel Wareham</t>
  </si>
  <si>
    <t>Skip Morkham</t>
  </si>
  <si>
    <t>Dayle O'Luney</t>
  </si>
  <si>
    <t>Gray Seamon</t>
  </si>
  <si>
    <t>Krysta Elacoate</t>
  </si>
  <si>
    <t>Abramo Labbez</t>
  </si>
  <si>
    <t>Faun Rickeard</t>
  </si>
  <si>
    <t>Jamesy O'Ferris</t>
  </si>
  <si>
    <t>Fanchon Furney</t>
  </si>
  <si>
    <t>Pate Beardsley</t>
  </si>
  <si>
    <t>Grady Crosgrove</t>
  </si>
  <si>
    <t>Darcy Brewitt</t>
  </si>
  <si>
    <t>Gilda Richen</t>
  </si>
  <si>
    <t>Jobie Basili</t>
  </si>
  <si>
    <t>Anni Izzard</t>
  </si>
  <si>
    <t>Bebe Pollicott</t>
  </si>
  <si>
    <t>Julian Andrassy</t>
  </si>
  <si>
    <t>Dionne Garrish</t>
  </si>
  <si>
    <t>Alexis Gotfrey</t>
  </si>
  <si>
    <t>Xavier Filipic</t>
  </si>
  <si>
    <t>Liane Bedburrow</t>
  </si>
  <si>
    <t>Meara Darrington</t>
  </si>
  <si>
    <t>Genevra Friday</t>
  </si>
  <si>
    <t>Penni Patemore</t>
  </si>
  <si>
    <t>Yanaton Wooster</t>
  </si>
  <si>
    <t>Hedvige Stelfox</t>
  </si>
  <si>
    <t>Tammy Backson</t>
  </si>
  <si>
    <t>Inger Chapelhow</t>
  </si>
  <si>
    <t>Arty Duigan</t>
  </si>
  <si>
    <t>Nani Brockley</t>
  </si>
  <si>
    <t>Curtice Advani</t>
  </si>
  <si>
    <t>Leela Eckart</t>
  </si>
  <si>
    <t>Jori Ashleigh</t>
  </si>
  <si>
    <t>Leslie Baruch</t>
  </si>
  <si>
    <t>Helene Bouts</t>
  </si>
  <si>
    <t>Eleni O'Quin</t>
  </si>
  <si>
    <t>Alic Bagg</t>
  </si>
  <si>
    <t>Abran Danielsky</t>
  </si>
  <si>
    <t>Halette Yesenev</t>
  </si>
  <si>
    <t>Cleveland Pottiphar</t>
  </si>
  <si>
    <t>Osborn Pawle</t>
  </si>
  <si>
    <t>Chas Happel</t>
  </si>
  <si>
    <t>Roth Bourget</t>
  </si>
  <si>
    <t>Maisie Shotboulte</t>
  </si>
  <si>
    <t>Felita Whitloe</t>
  </si>
  <si>
    <t>Cindi McDuffy</t>
  </si>
  <si>
    <t>Dorise Labat</t>
  </si>
  <si>
    <t>Hephzibah Summerell</t>
  </si>
  <si>
    <t>Alyosha Riquet</t>
  </si>
  <si>
    <t>Maximo Ungerecht</t>
  </si>
  <si>
    <t>Lezlie Balmann</t>
  </si>
  <si>
    <t>Benny Karolovsky</t>
  </si>
  <si>
    <t>Gretchen Callow</t>
  </si>
  <si>
    <t>Candace Hanlon</t>
  </si>
  <si>
    <t>Oby Sorrel</t>
  </si>
  <si>
    <t>Cecilia Marshalleck</t>
  </si>
  <si>
    <t>Antonetta Coggeshall</t>
  </si>
  <si>
    <t>Purcell Le Pine</t>
  </si>
  <si>
    <t>Archibald Dyzart</t>
  </si>
  <si>
    <t>Lil Ibberson</t>
  </si>
  <si>
    <t>Karita Vasyanin</t>
  </si>
  <si>
    <t>Joaquin McVitty</t>
  </si>
  <si>
    <t>Collen Dunbleton</t>
  </si>
  <si>
    <t>Alysa Wankling</t>
  </si>
  <si>
    <t>Ardella Dyment</t>
  </si>
  <si>
    <t>Rodina Drinan</t>
  </si>
  <si>
    <t>Marga Lorenzo</t>
  </si>
  <si>
    <t>Alvie Keming</t>
  </si>
  <si>
    <t>Sheff Gerdts</t>
  </si>
  <si>
    <t>Josie Barnson</t>
  </si>
  <si>
    <t>Petey Probey</t>
  </si>
  <si>
    <t>Shelbi Aldin</t>
  </si>
  <si>
    <t>Estell Kingsland</t>
  </si>
  <si>
    <t>Lea Chaplin</t>
  </si>
  <si>
    <t>Onofredo Hassan</t>
  </si>
  <si>
    <t>Hyacinthie Braybrooke</t>
  </si>
  <si>
    <t>Agnes Collicott</t>
  </si>
  <si>
    <t>Margarete Blasing</t>
  </si>
  <si>
    <t>Patience Noot</t>
  </si>
  <si>
    <t>Charmane Heistermann</t>
  </si>
  <si>
    <t>Jamal Beagen</t>
  </si>
  <si>
    <t>Brigid Jeffrey</t>
  </si>
  <si>
    <t>Nelli Schoolfield</t>
  </si>
  <si>
    <t>Abigael Basire</t>
  </si>
  <si>
    <t>Anjanette Ferre</t>
  </si>
  <si>
    <t>Mackenzie Hannis</t>
  </si>
  <si>
    <t>Ambros Murthwaite</t>
  </si>
  <si>
    <t>Lek Scamaden</t>
  </si>
  <si>
    <t>Jehu Rudeforth</t>
  </si>
  <si>
    <t>Bert Yaakov</t>
  </si>
  <si>
    <t>Bordy Yatman</t>
  </si>
  <si>
    <t>Georgie Caress</t>
  </si>
  <si>
    <t>Jolynn Lumbley</t>
  </si>
  <si>
    <t>Blythe Clipston</t>
  </si>
  <si>
    <t>Alicea Pudsall</t>
  </si>
  <si>
    <t>Karee Ruslinge</t>
  </si>
  <si>
    <t>Wilone O'Kielt</t>
  </si>
  <si>
    <t>Justino Chapiro</t>
  </si>
  <si>
    <t>Sisely Gatsby</t>
  </si>
  <si>
    <t>Blaire Ruckman</t>
  </si>
  <si>
    <t>William Coveny</t>
  </si>
  <si>
    <t>Packston Joanic</t>
  </si>
  <si>
    <t>Sile Whorton</t>
  </si>
  <si>
    <t>Billi Fellgate</t>
  </si>
  <si>
    <t>Franchot Crocken</t>
  </si>
  <si>
    <t>Cletus McGarahan</t>
  </si>
  <si>
    <t>Callie Duckels</t>
  </si>
  <si>
    <t>Roselle Wandrach</t>
  </si>
  <si>
    <t>Lishe Casemore</t>
  </si>
  <si>
    <t>Garey Bird</t>
  </si>
  <si>
    <t>Toby Micklewright</t>
  </si>
  <si>
    <t>Dell Molloy</t>
  </si>
  <si>
    <t>Fidela Dowey</t>
  </si>
  <si>
    <t>Emmanuel Westrey</t>
  </si>
  <si>
    <t>Melodie Torresi</t>
  </si>
  <si>
    <t>Dewie Stodart</t>
  </si>
  <si>
    <t>Giffer Berlin</t>
  </si>
  <si>
    <t>Sarajane Scourge</t>
  </si>
  <si>
    <t>Rose Shurrocks</t>
  </si>
  <si>
    <t>Mata Fishley</t>
  </si>
  <si>
    <t>Irvine Blenkin</t>
  </si>
  <si>
    <t>Wald Bountiff</t>
  </si>
  <si>
    <t>Hinda Label</t>
  </si>
  <si>
    <t>Irwin Kirsche</t>
  </si>
  <si>
    <t>Jill Shipsey</t>
  </si>
  <si>
    <t>Anabal Cooke</t>
  </si>
  <si>
    <t>Ava Whordley</t>
  </si>
  <si>
    <t>Orlando Gorstidge</t>
  </si>
  <si>
    <t>Robbert Mandrier</t>
  </si>
  <si>
    <t>Twila Roantree</t>
  </si>
  <si>
    <t>Archibald Filliskirk</t>
  </si>
  <si>
    <t>Denni Wiggans</t>
  </si>
  <si>
    <t>Pyotr Lightewood</t>
  </si>
  <si>
    <t>Shari McNee</t>
  </si>
  <si>
    <t>Issiah Cradick</t>
  </si>
  <si>
    <t>Nollie Courteney</t>
  </si>
  <si>
    <t>Tadio Dowdle</t>
  </si>
  <si>
    <t>Ondrea Banfield</t>
  </si>
  <si>
    <t>Cornie Arstall</t>
  </si>
  <si>
    <t>Hogan Iles</t>
  </si>
  <si>
    <t>Saundra O'Connel</t>
  </si>
  <si>
    <t>Rosaline Wenderott</t>
  </si>
  <si>
    <t>Bobina Teale</t>
  </si>
  <si>
    <t>Ruby Cracie</t>
  </si>
  <si>
    <t>Sissy Muehle</t>
  </si>
  <si>
    <t>Itch Tinklin</t>
  </si>
  <si>
    <t>Sibyl Dunkirk</t>
  </si>
  <si>
    <t>Brodie Grimstead</t>
  </si>
  <si>
    <t>Amitie Mawson</t>
  </si>
  <si>
    <t>Dane Wudeland</t>
  </si>
  <si>
    <t>Yvette Bett</t>
  </si>
  <si>
    <t>Ianthe Sayre</t>
  </si>
  <si>
    <t>Jacklyn Andrioletti</t>
  </si>
  <si>
    <t>Conchita Soden</t>
  </si>
  <si>
    <t>Reggie Taylerson</t>
  </si>
  <si>
    <t>Leslie Cardoso</t>
  </si>
  <si>
    <t>Milton Lilie</t>
  </si>
  <si>
    <t>Aeriell Cuell</t>
  </si>
  <si>
    <t>Anne-corinne Daulby</t>
  </si>
  <si>
    <t>Lisle Danahar</t>
  </si>
  <si>
    <t>Bryana Loyns</t>
  </si>
  <si>
    <t>Anjela Spancock</t>
  </si>
  <si>
    <t>Daisie McNeice</t>
  </si>
  <si>
    <t>Jillana Gabbitis</t>
  </si>
  <si>
    <t>Roddy Speechley</t>
  </si>
  <si>
    <t>Oran Buxcy</t>
  </si>
  <si>
    <t>Beverie Moffet</t>
  </si>
  <si>
    <t>Novelia Pyffe</t>
  </si>
  <si>
    <t>Dare Tully</t>
  </si>
  <si>
    <t>Lilyan Klimpt</t>
  </si>
  <si>
    <t>Jo-anne Gobeau</t>
  </si>
  <si>
    <t>Florinda Crace</t>
  </si>
  <si>
    <t>Dominic Ortler</t>
  </si>
  <si>
    <t>Cathrin Yanuk</t>
  </si>
  <si>
    <t>Austine Littlewood</t>
  </si>
  <si>
    <t>Alford Gerardi</t>
  </si>
  <si>
    <t>Cullie Bourcq</t>
  </si>
  <si>
    <t>Emanuel Beldan</t>
  </si>
  <si>
    <t>Hildagard Reece</t>
  </si>
  <si>
    <t>Kai Ryder</t>
  </si>
  <si>
    <t>Jeannie Petracco</t>
  </si>
  <si>
    <t>Brad Gumb</t>
  </si>
  <si>
    <t>Reinald Franken</t>
  </si>
  <si>
    <t>Carolyn Attack</t>
  </si>
  <si>
    <t>Naoma Cruse</t>
  </si>
  <si>
    <t>Oates Dinan</t>
  </si>
  <si>
    <t>Daphne Francillo</t>
  </si>
  <si>
    <t>Trix Lutsch</t>
  </si>
  <si>
    <t>Carolin Fieldstone</t>
  </si>
  <si>
    <t>Corabel Luberto</t>
  </si>
  <si>
    <t>Nicola Kiely</t>
  </si>
  <si>
    <t>Rey Chartman</t>
  </si>
  <si>
    <t>Israel Farndon</t>
  </si>
  <si>
    <t>Felipe Parkman</t>
  </si>
  <si>
    <t>Margit Kunze</t>
  </si>
  <si>
    <t>Oliy Feeney</t>
  </si>
  <si>
    <t>Sandie Anthonies</t>
  </si>
  <si>
    <t>Anni Dinse</t>
  </si>
  <si>
    <t>Gaultiero Have</t>
  </si>
  <si>
    <t>Corinna Griffiths</t>
  </si>
  <si>
    <t>Cherlyn Barter</t>
  </si>
  <si>
    <t>Shea Mix</t>
  </si>
  <si>
    <t>Leonidas Cavaney</t>
  </si>
  <si>
    <t>Tallie Chaikovski</t>
  </si>
  <si>
    <t>Codie Gaunson</t>
  </si>
  <si>
    <t>Kaine Padly</t>
  </si>
  <si>
    <t>Freda Legan</t>
  </si>
  <si>
    <t>Christos Wintle</t>
  </si>
  <si>
    <t>Magnum Locksley</t>
  </si>
  <si>
    <t>Adrianne Gave</t>
  </si>
  <si>
    <t>Warner Carwithan</t>
  </si>
  <si>
    <t>Appolonia Snook</t>
  </si>
  <si>
    <t>Alikee Jecock</t>
  </si>
  <si>
    <t>Shay Chasney</t>
  </si>
  <si>
    <t>Trey Jurges</t>
  </si>
  <si>
    <t>Tracy Renad</t>
  </si>
  <si>
    <t>Sarajane Peachey</t>
  </si>
  <si>
    <t>Bili Sizey</t>
  </si>
  <si>
    <t>Shaun Kyrkeman</t>
  </si>
  <si>
    <t>Leena Bruckshaw</t>
  </si>
  <si>
    <t>Benni Simounet</t>
  </si>
  <si>
    <t>Kay Edling</t>
  </si>
  <si>
    <t>Shayne Stegel</t>
  </si>
  <si>
    <t>Floyd Cowgill</t>
  </si>
  <si>
    <t>Brien Boise</t>
  </si>
  <si>
    <t>Pancho De Ortega</t>
  </si>
  <si>
    <t>Edd MacKnockiter</t>
  </si>
  <si>
    <t>Hobie Stockbridge</t>
  </si>
  <si>
    <t>Ludovika Plaice</t>
  </si>
  <si>
    <t>Caro Hainsworth</t>
  </si>
  <si>
    <t>Nicolis Winspire</t>
  </si>
  <si>
    <t>Niko MacGille</t>
  </si>
  <si>
    <t>Evanne Levens</t>
  </si>
  <si>
    <t>Michale Rolf</t>
  </si>
  <si>
    <t>Cecilla Northen</t>
  </si>
  <si>
    <t>Cyrillus Garci</t>
  </si>
  <si>
    <t>Gunar Cockshoot</t>
  </si>
  <si>
    <t>Silva Monte</t>
  </si>
  <si>
    <t>Hans Bucke</t>
  </si>
  <si>
    <t>Elia Cockton</t>
  </si>
  <si>
    <t>Freddy Linford</t>
  </si>
  <si>
    <t>Gwenore Scotchmer</t>
  </si>
  <si>
    <t>Candy Aindrais</t>
  </si>
  <si>
    <t>Gender Break-down</t>
  </si>
  <si>
    <t>Rating split</t>
  </si>
  <si>
    <t>Department level summary</t>
  </si>
  <si>
    <t>Gender split</t>
  </si>
  <si>
    <t>Ans</t>
  </si>
  <si>
    <t>Count</t>
  </si>
  <si>
    <t>%</t>
  </si>
  <si>
    <t>Total Staff</t>
  </si>
  <si>
    <t>Maggie Ruberti</t>
  </si>
  <si>
    <t>Allyce Hincham</t>
  </si>
  <si>
    <t>Juanita Trembey</t>
  </si>
  <si>
    <t>Lincoln Cord</t>
  </si>
  <si>
    <t>Kerwin Blakely</t>
  </si>
  <si>
    <t>Granny Spencelayh</t>
  </si>
  <si>
    <t>Collin Jagson</t>
  </si>
  <si>
    <t>Monti Burdus</t>
  </si>
  <si>
    <t>Konstantin Timblett</t>
  </si>
  <si>
    <t>Fax Scotland</t>
  </si>
  <si>
    <t>Isidora Guido</t>
  </si>
  <si>
    <t>Erv Havill</t>
  </si>
  <si>
    <t>Yoshiko Tamblingson</t>
  </si>
  <si>
    <t>Barri Teacy</t>
  </si>
  <si>
    <t>Alisha Bloschke</t>
  </si>
  <si>
    <t>Adi Seawright</t>
  </si>
  <si>
    <t>Eward Astlett</t>
  </si>
  <si>
    <t>Katey Cadany</t>
  </si>
  <si>
    <t>Nicole Blowfelde</t>
  </si>
  <si>
    <t>Kelley Rounds</t>
  </si>
  <si>
    <t>Layton Kierans</t>
  </si>
  <si>
    <t>Hedwiga Ingarfield</t>
  </si>
  <si>
    <t>Amandy Jope</t>
  </si>
  <si>
    <t>Tarrah Wordsworth</t>
  </si>
  <si>
    <t>Fairfax Wallsam</t>
  </si>
  <si>
    <t>Chelsea Itzak</t>
  </si>
  <si>
    <t>Craggie Whistlecraft</t>
  </si>
  <si>
    <t>Faina Durand</t>
  </si>
  <si>
    <t>Virginia McConville</t>
  </si>
  <si>
    <t>Allene Gobbet</t>
  </si>
  <si>
    <t>Ruthanne Beadnell</t>
  </si>
  <si>
    <t>Damien Netley</t>
  </si>
  <si>
    <t>Madge McCloughen</t>
  </si>
  <si>
    <t>Frasier Straw</t>
  </si>
  <si>
    <t>Husein Augar</t>
  </si>
  <si>
    <t>Shaylyn Ransbury</t>
  </si>
  <si>
    <t>Christoph Stretton</t>
  </si>
  <si>
    <t>Jordain Cyster</t>
  </si>
  <si>
    <t>Adey Ryal</t>
  </si>
  <si>
    <t>Los Angeles</t>
  </si>
  <si>
    <t>Location split</t>
  </si>
  <si>
    <t>Location</t>
  </si>
  <si>
    <t>Bonus pct</t>
  </si>
  <si>
    <t>Bonus Amount</t>
  </si>
  <si>
    <t>Row Labels</t>
  </si>
  <si>
    <t>Gender Pay Gap</t>
  </si>
  <si>
    <t>Gap</t>
  </si>
  <si>
    <t>Company</t>
  </si>
  <si>
    <t>HR Data Analysis in Excel</t>
  </si>
  <si>
    <t>Use these links to navigate this workbook</t>
  </si>
  <si>
    <t>No</t>
  </si>
  <si>
    <t>Single</t>
  </si>
  <si>
    <t>Technical Degree</t>
  </si>
  <si>
    <t>Married</t>
  </si>
  <si>
    <t>Medical</t>
  </si>
  <si>
    <t>Life Sciences</t>
  </si>
  <si>
    <t>Yes</t>
  </si>
  <si>
    <t>Divorced</t>
  </si>
  <si>
    <t>Other</t>
  </si>
  <si>
    <t>Odessa Pusill</t>
  </si>
  <si>
    <t>Claretta MacQuist</t>
  </si>
  <si>
    <t>Clement Penhearow</t>
  </si>
  <si>
    <t>Bill Luffman</t>
  </si>
  <si>
    <t>Rik Delete</t>
  </si>
  <si>
    <t>Bonnie Newland</t>
  </si>
  <si>
    <t>Eliza Hoggan</t>
  </si>
  <si>
    <t>Malva Iacovacci</t>
  </si>
  <si>
    <t>Asia Jerson</t>
  </si>
  <si>
    <t>Laney Thowless</t>
  </si>
  <si>
    <t>Leonerd Jiru</t>
  </si>
  <si>
    <t>Bealle Glentworth</t>
  </si>
  <si>
    <t>Shantee D'Antonio</t>
  </si>
  <si>
    <t>Sisely Hatchman</t>
  </si>
  <si>
    <t>Gwendolyn Chrippes</t>
  </si>
  <si>
    <t>Mollie Hanway</t>
  </si>
  <si>
    <t>Ryun Fasset</t>
  </si>
  <si>
    <t>Maible Azemar</t>
  </si>
  <si>
    <t>Shell O'Griffin</t>
  </si>
  <si>
    <t>Everard Borer</t>
  </si>
  <si>
    <t>Staford Brood</t>
  </si>
  <si>
    <t>Tonia Moules</t>
  </si>
  <si>
    <t>Caron Pleven</t>
  </si>
  <si>
    <t>Aube Chadderton</t>
  </si>
  <si>
    <t>Elliot Revelle</t>
  </si>
  <si>
    <t>Lezlie Philcott</t>
  </si>
  <si>
    <t>Michel Jados</t>
  </si>
  <si>
    <t>Rebecca Shillan</t>
  </si>
  <si>
    <t>Marquita Liquorish</t>
  </si>
  <si>
    <t>Valida Merrigans</t>
  </si>
  <si>
    <t>Aloise MacCathay</t>
  </si>
  <si>
    <t>Benita Gillice</t>
  </si>
  <si>
    <t>Elbertine Hiscoe</t>
  </si>
  <si>
    <t>Northrop Reid</t>
  </si>
  <si>
    <t>Michail Sicha</t>
  </si>
  <si>
    <t>Tulley Chiddy</t>
  </si>
  <si>
    <t>Minerva Ricardot</t>
  </si>
  <si>
    <t>Abe Gayter</t>
  </si>
  <si>
    <t>Arlie Newcombe</t>
  </si>
  <si>
    <t>Honor Herreros</t>
  </si>
  <si>
    <t>Clari Boole</t>
  </si>
  <si>
    <t>Dewey Berthod</t>
  </si>
  <si>
    <t>Revkah Antonacci</t>
  </si>
  <si>
    <t>Julietta Culross</t>
  </si>
  <si>
    <t>Ab Lehrian</t>
  </si>
  <si>
    <t>Garvin Delacroix</t>
  </si>
  <si>
    <t>Greta Bagehot</t>
  </si>
  <si>
    <t>Sadie Ratt</t>
  </si>
  <si>
    <t>Lizzie Mullally</t>
  </si>
  <si>
    <t>Nels McClounan</t>
  </si>
  <si>
    <t>Deedee Ciotto</t>
  </si>
  <si>
    <t>Iris Wagg</t>
  </si>
  <si>
    <t>Cassondra Giottini</t>
  </si>
  <si>
    <t>Dave Lacoste</t>
  </si>
  <si>
    <t>Mile Swindley</t>
  </si>
  <si>
    <t>Car Laden</t>
  </si>
  <si>
    <t>Corri Ellcome</t>
  </si>
  <si>
    <t>Pedro St. Hill</t>
  </si>
  <si>
    <t>Bethanne Shoppee</t>
  </si>
  <si>
    <t>Kerrie Cockshutt</t>
  </si>
  <si>
    <t>Gwenneth Fealey</t>
  </si>
  <si>
    <t>Bab Bridger</t>
  </si>
  <si>
    <t>Rayna Gamlin</t>
  </si>
  <si>
    <t>Sidoney Yitzhok</t>
  </si>
  <si>
    <t>Years_Since_Last_Promotion</t>
  </si>
  <si>
    <t>Years_At_Company</t>
  </si>
  <si>
    <t>Num_Companies_Worked</t>
  </si>
  <si>
    <t>OverTime</t>
  </si>
  <si>
    <t>MaritalStatus</t>
  </si>
  <si>
    <t>EducationField</t>
  </si>
  <si>
    <t>Age</t>
  </si>
  <si>
    <t>*</t>
  </si>
  <si>
    <t>Count of Over Time in Hour</t>
  </si>
  <si>
    <t>Average of Age in Years</t>
  </si>
  <si>
    <t>Average of Years At Company</t>
  </si>
  <si>
    <t>Max Bonus</t>
  </si>
  <si>
    <t>Employee name</t>
  </si>
  <si>
    <t>Min Bonus</t>
  </si>
  <si>
    <t>Total_Working_Years2</t>
  </si>
  <si>
    <t>Over Time Hour</t>
  </si>
  <si>
    <t>0-30 hours</t>
  </si>
  <si>
    <t>30-60 hours</t>
  </si>
  <si>
    <t>60+ Hours</t>
  </si>
  <si>
    <t>Rate Per hour</t>
  </si>
  <si>
    <t>Total Monthly Overtime</t>
  </si>
  <si>
    <t>Max Monthly Overtime Paid</t>
  </si>
  <si>
    <t>Total Hours of Over time done by Males</t>
  </si>
  <si>
    <t>Max Over time hour in Month</t>
  </si>
  <si>
    <t>Total Hours of Over time done by Females</t>
  </si>
  <si>
    <t>Total Monthly over time earned by Males</t>
  </si>
  <si>
    <t>Total Monthly over time earned by Females</t>
  </si>
  <si>
    <t>No. of Males do over time</t>
  </si>
  <si>
    <t>No. of employees who do over time</t>
  </si>
  <si>
    <t>No. of Males who do over time</t>
  </si>
  <si>
    <t>No. of employee who doesn't do over time</t>
  </si>
  <si>
    <t>Over Time Data Analysis</t>
  </si>
  <si>
    <t>Bonus Data Analysis</t>
  </si>
  <si>
    <t>Answering Questions With Pivots</t>
  </si>
  <si>
    <t>Salary Distribution among Staff</t>
  </si>
  <si>
    <t>Total Over Time in Hours</t>
  </si>
  <si>
    <t>Total bonus Received by Males</t>
  </si>
  <si>
    <t>Total bonus Received by Females</t>
  </si>
  <si>
    <t xml:space="preserve">Average of age in years </t>
  </si>
  <si>
    <t>Average of years at Company Departent wise</t>
  </si>
  <si>
    <t>Overtime Details</t>
  </si>
  <si>
    <t>Questions</t>
  </si>
  <si>
    <t>No. Of Employee</t>
  </si>
  <si>
    <t xml:space="preserve">Female </t>
  </si>
  <si>
    <t>Answering The Questions</t>
  </si>
  <si>
    <t>Minimum Years in Company by Female</t>
  </si>
  <si>
    <t>Maximum Years in Company by Male</t>
  </si>
  <si>
    <t>Basic answers</t>
  </si>
  <si>
    <t>Pivot</t>
  </si>
  <si>
    <t>Bounus Rules</t>
  </si>
  <si>
    <t>Bonus Data</t>
  </si>
  <si>
    <t>Salary Distribution</t>
  </si>
  <si>
    <t>Over Tim Rules</t>
  </si>
  <si>
    <t>Over Time Analysis</t>
  </si>
  <si>
    <t>Employee data</t>
  </si>
  <si>
    <t>Employee Data</t>
  </si>
  <si>
    <t xml:space="preserve">My Portfolio </t>
  </si>
  <si>
    <t>LinkedIn</t>
  </si>
  <si>
    <t>GitHub</t>
  </si>
  <si>
    <t>Follow Chandoo.org for more.</t>
  </si>
  <si>
    <t>Gender Pay gap</t>
  </si>
  <si>
    <t>Max years in company by gender</t>
  </si>
  <si>
    <t>Count of Over time in Hours</t>
  </si>
  <si>
    <t>Max &amp; Min bonus</t>
  </si>
  <si>
    <t>Total Bonus by Gender</t>
  </si>
  <si>
    <t>Salary distribution among Staff</t>
  </si>
  <si>
    <t>Over Time detailed Information</t>
  </si>
  <si>
    <t>Max Salary By Male</t>
  </si>
  <si>
    <t>Max Salary By Female</t>
  </si>
  <si>
    <t>Employees Data</t>
  </si>
  <si>
    <t>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</si>
</sst>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quot;* #,##0.00_);_(&quot;$&quot;* \(#,##0.00\);_(&quot;$&quot;* &quot;-&quot;??_);_(@_)"/>
    <numFmt numFmtId="164" formatCode="&quot;$&quot;#,##0"/>
    <numFmt numFmtId="165" formatCode="&quot;$&quot;\ #,##0"/>
    <numFmt numFmtId="166" formatCode="_(&quot;$&quot;* #,##0_);_(&quot;$&quot;* \(#,##0\);_(&quot;$&quot;* &quot;-&quot;??_);_(@_)"/>
    <numFmt numFmtId="167" formatCode="0.0"/>
  </numFmts>
  <fonts count="14" x14ac:knownFonts="1">
    <font>
      <sz val="11"/>
      <color theme="1"/>
      <name val="Calibri"/>
      <family val="2"/>
      <scheme val="minor"/>
    </font>
    <font>
      <sz val="11"/>
      <color theme="1"/>
      <name val="Calibri"/>
      <family val="2"/>
      <scheme val="minor"/>
    </font>
    <font>
      <b/>
      <sz val="11"/>
      <color theme="1"/>
      <name val="Calibri"/>
      <family val="2"/>
      <scheme val="minor"/>
    </font>
    <font>
      <sz val="24"/>
      <color theme="1"/>
      <name val="Segoe UI Light"/>
      <family val="2"/>
    </font>
    <font>
      <u/>
      <sz val="11"/>
      <color theme="10"/>
      <name val="Calibri"/>
      <family val="2"/>
      <scheme val="minor"/>
    </font>
    <font>
      <b/>
      <u/>
      <sz val="11"/>
      <color theme="10"/>
      <name val="Calibri"/>
      <family val="2"/>
      <scheme val="minor"/>
    </font>
    <font>
      <sz val="18"/>
      <color theme="1"/>
      <name val="Segoe UI Light"/>
      <family val="2"/>
    </font>
    <font>
      <sz val="11"/>
      <color theme="1" tint="0.499984740745262"/>
      <name val="Calibri"/>
      <family val="2"/>
      <scheme val="minor"/>
    </font>
    <font>
      <b/>
      <sz val="11"/>
      <color theme="1" tint="0.499984740745262"/>
      <name val="Calibri"/>
      <family val="2"/>
      <scheme val="minor"/>
    </font>
    <font>
      <sz val="11"/>
      <color theme="1" tint="0.499984740745262"/>
      <name val="Wingdings"/>
      <charset val="2"/>
    </font>
    <font>
      <sz val="10.5"/>
      <color rgb="FF3C4043"/>
      <name val="Times New Roman"/>
      <family val="1"/>
    </font>
    <font>
      <sz val="8"/>
      <name val="Calibri"/>
      <family val="2"/>
      <scheme val="minor"/>
    </font>
    <font>
      <b/>
      <sz val="11"/>
      <color theme="0"/>
      <name val="Calibri"/>
      <family val="2"/>
      <scheme val="minor"/>
    </font>
    <font>
      <sz val="24"/>
      <color theme="1"/>
      <name val="Calibri"/>
      <family val="2"/>
      <scheme val="minor"/>
    </font>
  </fonts>
  <fills count="7">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4"/>
        <bgColor theme="4"/>
      </patternFill>
    </fill>
    <fill>
      <patternFill patternType="solid">
        <fgColor theme="4" tint="0.79998168889431442"/>
        <bgColor theme="4" tint="0.79998168889431442"/>
      </patternFill>
    </fill>
  </fills>
  <borders count="18">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style="thin">
        <color theme="0" tint="-0.24994659260841701"/>
      </top>
      <bottom style="thin">
        <color theme="0" tint="-0.24994659260841701"/>
      </bottom>
      <diagonal/>
    </border>
    <border>
      <left/>
      <right/>
      <top/>
      <bottom style="thin">
        <color theme="0" tint="-0.249977111117893"/>
      </bottom>
      <diagonal/>
    </border>
    <border>
      <left/>
      <right/>
      <top style="thin">
        <color theme="0" tint="-0.24994659260841701"/>
      </top>
      <bottom style="thin">
        <color theme="0" tint="-0.249977111117893"/>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theme="4" tint="0.39997558519241921"/>
      </left>
      <right/>
      <top style="thin">
        <color theme="4" tint="0.39997558519241921"/>
      </top>
      <bottom style="thin">
        <color theme="4" tint="0.3999755851924192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theme="4" tint="0.39997558519241921"/>
      </bottom>
      <diagonal/>
    </border>
    <border>
      <left/>
      <right/>
      <top style="medium">
        <color indexed="64"/>
      </top>
      <bottom style="thin">
        <color theme="4" tint="0.39997558519241921"/>
      </bottom>
      <diagonal/>
    </border>
    <border>
      <left/>
      <right style="medium">
        <color indexed="64"/>
      </right>
      <top style="medium">
        <color indexed="64"/>
      </top>
      <bottom style="thin">
        <color theme="4" tint="0.39997558519241921"/>
      </bottom>
      <diagonal/>
    </border>
    <border>
      <left style="medium">
        <color indexed="64"/>
      </left>
      <right/>
      <top style="thin">
        <color theme="4" tint="0.39997558519241921"/>
      </top>
      <bottom style="thin">
        <color theme="4" tint="0.39997558519241921"/>
      </bottom>
      <diagonal/>
    </border>
    <border>
      <left style="thin">
        <color theme="4" tint="0.39997558519241921"/>
      </left>
      <right style="medium">
        <color indexed="64"/>
      </right>
      <top style="thin">
        <color theme="4" tint="0.39997558519241921"/>
      </top>
      <bottom style="thin">
        <color theme="4" tint="0.39997558519241921"/>
      </bottom>
      <diagonal/>
    </border>
    <border>
      <left style="medium">
        <color indexed="64"/>
      </left>
      <right/>
      <top style="thin">
        <color theme="4" tint="0.39997558519241921"/>
      </top>
      <bottom style="medium">
        <color indexed="64"/>
      </bottom>
      <diagonal/>
    </border>
    <border>
      <left style="thin">
        <color theme="4" tint="0.39997558519241921"/>
      </left>
      <right/>
      <top style="thin">
        <color theme="4" tint="0.39997558519241921"/>
      </top>
      <bottom style="medium">
        <color indexed="64"/>
      </bottom>
      <diagonal/>
    </border>
    <border>
      <left style="thin">
        <color theme="4" tint="0.39997558519241921"/>
      </left>
      <right style="medium">
        <color indexed="64"/>
      </right>
      <top style="thin">
        <color theme="4" tint="0.39997558519241921"/>
      </top>
      <bottom style="medium">
        <color indexed="64"/>
      </bottom>
      <diagonal/>
    </border>
  </borders>
  <cellStyleXfs count="4">
    <xf numFmtId="0" fontId="0" fillId="0" borderId="0"/>
    <xf numFmtId="9" fontId="1" fillId="0" borderId="0" applyFont="0" applyFill="0" applyBorder="0" applyAlignment="0" applyProtection="0"/>
    <xf numFmtId="0" fontId="4" fillId="0" borderId="0" applyNumberFormat="0" applyFill="0" applyBorder="0" applyAlignment="0" applyProtection="0"/>
    <xf numFmtId="44" fontId="1" fillId="0" borderId="0" applyFont="0" applyFill="0" applyBorder="0" applyAlignment="0" applyProtection="0"/>
  </cellStyleXfs>
  <cellXfs count="82">
    <xf numFmtId="0" fontId="0" fillId="0" borderId="0" xfId="0"/>
    <xf numFmtId="0" fontId="0" fillId="0" borderId="0" xfId="0" applyNumberFormat="1"/>
    <xf numFmtId="0" fontId="0" fillId="0" borderId="1" xfId="0" applyBorder="1"/>
    <xf numFmtId="9" fontId="0" fillId="0" borderId="1" xfId="1" applyFont="1" applyBorder="1"/>
    <xf numFmtId="0" fontId="0" fillId="0" borderId="0" xfId="0" applyAlignment="1">
      <alignment horizontal="right"/>
    </xf>
    <xf numFmtId="10" fontId="0" fillId="0" borderId="0" xfId="0" applyNumberFormat="1" applyAlignment="1">
      <alignment horizontal="right"/>
    </xf>
    <xf numFmtId="9" fontId="0" fillId="0" borderId="0" xfId="1" applyFont="1"/>
    <xf numFmtId="0" fontId="0" fillId="0" borderId="2" xfId="0" applyBorder="1"/>
    <xf numFmtId="0" fontId="0" fillId="2" borderId="0" xfId="0" applyFill="1"/>
    <xf numFmtId="165" fontId="0" fillId="0" borderId="1" xfId="0" applyNumberFormat="1" applyBorder="1"/>
    <xf numFmtId="0" fontId="7" fillId="0" borderId="2" xfId="0" applyFont="1" applyBorder="1" applyAlignment="1">
      <alignment horizontal="center"/>
    </xf>
    <xf numFmtId="0" fontId="7" fillId="0" borderId="0" xfId="0" applyFont="1" applyAlignment="1">
      <alignment horizontal="center"/>
    </xf>
    <xf numFmtId="0" fontId="4" fillId="0" borderId="0" xfId="2"/>
    <xf numFmtId="0" fontId="9" fillId="0" borderId="0" xfId="0" applyFont="1" applyAlignment="1">
      <alignment horizontal="center"/>
    </xf>
    <xf numFmtId="0" fontId="0" fillId="0" borderId="0" xfId="0" applyAlignment="1">
      <alignment horizontal="center" vertical="center"/>
    </xf>
    <xf numFmtId="166" fontId="0" fillId="0" borderId="0" xfId="3" applyNumberFormat="1" applyFont="1" applyAlignment="1">
      <alignment horizontal="center" vertical="center"/>
    </xf>
    <xf numFmtId="0" fontId="10" fillId="0" borderId="0" xfId="0" applyFont="1" applyAlignment="1">
      <alignment vertical="center"/>
    </xf>
    <xf numFmtId="0" fontId="0" fillId="0" borderId="6" xfId="0" applyBorder="1" applyAlignment="1">
      <alignment horizontal="center" vertical="center" wrapText="1"/>
    </xf>
    <xf numFmtId="0" fontId="0" fillId="0" borderId="5" xfId="0" pivotButton="1" applyBorder="1" applyAlignment="1">
      <alignment horizontal="center" vertical="center" wrapText="1"/>
    </xf>
    <xf numFmtId="0" fontId="0" fillId="0" borderId="7" xfId="0" applyBorder="1" applyAlignment="1">
      <alignment horizontal="center" vertical="center"/>
    </xf>
    <xf numFmtId="0" fontId="0" fillId="0" borderId="7" xfId="0" applyNumberFormat="1" applyBorder="1" applyAlignment="1">
      <alignment horizontal="center" vertical="center"/>
    </xf>
    <xf numFmtId="167" fontId="0" fillId="0" borderId="7" xfId="0" applyNumberFormat="1" applyBorder="1" applyAlignment="1">
      <alignment horizontal="center" vertical="center"/>
    </xf>
    <xf numFmtId="0" fontId="0" fillId="3" borderId="0" xfId="0" applyFill="1"/>
    <xf numFmtId="166" fontId="0" fillId="0" borderId="0" xfId="0" applyNumberFormat="1"/>
    <xf numFmtId="10" fontId="0" fillId="0" borderId="0" xfId="1" applyNumberFormat="1" applyFont="1"/>
    <xf numFmtId="0" fontId="0" fillId="4" borderId="7" xfId="0" applyFill="1" applyBorder="1" applyAlignment="1">
      <alignment horizontal="center" vertical="center"/>
    </xf>
    <xf numFmtId="0" fontId="3" fillId="4" borderId="0" xfId="0" applyFont="1" applyFill="1" applyAlignment="1">
      <alignment vertical="center"/>
    </xf>
    <xf numFmtId="0" fontId="3" fillId="4" borderId="0" xfId="0" applyFont="1" applyFill="1"/>
    <xf numFmtId="164" fontId="3" fillId="4" borderId="0" xfId="0" applyNumberFormat="1" applyFont="1" applyFill="1"/>
    <xf numFmtId="0" fontId="0" fillId="0" borderId="9" xfId="0" applyBorder="1" applyAlignment="1">
      <alignment horizontal="center" vertical="center" wrapText="1"/>
    </xf>
    <xf numFmtId="44" fontId="0" fillId="0" borderId="0" xfId="3" applyFont="1" applyAlignment="1">
      <alignment horizontal="center" vertical="center"/>
    </xf>
    <xf numFmtId="0" fontId="0" fillId="0" borderId="0" xfId="0" applyNumberFormat="1" applyAlignment="1">
      <alignment horizontal="center" vertical="center"/>
    </xf>
    <xf numFmtId="166" fontId="0" fillId="6" borderId="8" xfId="3" applyNumberFormat="1" applyFont="1" applyFill="1" applyBorder="1"/>
    <xf numFmtId="166" fontId="0" fillId="0" borderId="8" xfId="3" applyNumberFormat="1" applyFont="1" applyBorder="1"/>
    <xf numFmtId="44" fontId="0" fillId="0" borderId="0" xfId="0" applyNumberFormat="1"/>
    <xf numFmtId="10" fontId="0" fillId="0" borderId="0" xfId="1" applyNumberFormat="1" applyFont="1" applyAlignment="1">
      <alignment horizontal="center" vertical="center"/>
    </xf>
    <xf numFmtId="0" fontId="0" fillId="4" borderId="0" xfId="0" applyFill="1"/>
    <xf numFmtId="0" fontId="0" fillId="4" borderId="7" xfId="0" applyFill="1" applyBorder="1"/>
    <xf numFmtId="0" fontId="0" fillId="0" borderId="7" xfId="0" applyBorder="1"/>
    <xf numFmtId="166" fontId="0" fillId="0" borderId="7" xfId="3" applyNumberFormat="1" applyFont="1" applyBorder="1"/>
    <xf numFmtId="0" fontId="12" fillId="5" borderId="10" xfId="0" applyFont="1" applyFill="1" applyBorder="1"/>
    <xf numFmtId="0" fontId="12" fillId="5" borderId="11" xfId="0" applyFont="1" applyFill="1" applyBorder="1" applyAlignment="1">
      <alignment horizontal="right"/>
    </xf>
    <xf numFmtId="16" fontId="12" fillId="5" borderId="11" xfId="0" applyNumberFormat="1" applyFont="1" applyFill="1" applyBorder="1" applyAlignment="1">
      <alignment horizontal="right"/>
    </xf>
    <xf numFmtId="0" fontId="12" fillId="5" borderId="12" xfId="0" applyFont="1" applyFill="1" applyBorder="1" applyAlignment="1">
      <alignment horizontal="right"/>
    </xf>
    <xf numFmtId="0" fontId="0" fillId="6" borderId="13" xfId="0" applyFont="1" applyFill="1" applyBorder="1"/>
    <xf numFmtId="166" fontId="0" fillId="6" borderId="14" xfId="3" applyNumberFormat="1" applyFont="1" applyFill="1" applyBorder="1"/>
    <xf numFmtId="0" fontId="0" fillId="0" borderId="13" xfId="0" applyFont="1" applyBorder="1"/>
    <xf numFmtId="166" fontId="0" fillId="0" borderId="14" xfId="3" applyNumberFormat="1" applyFont="1" applyBorder="1"/>
    <xf numFmtId="0" fontId="0" fillId="0" borderId="15" xfId="0" applyFont="1" applyBorder="1"/>
    <xf numFmtId="166" fontId="0" fillId="0" borderId="16" xfId="3" applyNumberFormat="1" applyFont="1" applyBorder="1"/>
    <xf numFmtId="166" fontId="0" fillId="0" borderId="17" xfId="3" applyNumberFormat="1" applyFont="1" applyBorder="1"/>
    <xf numFmtId="0" fontId="0" fillId="4" borderId="0" xfId="0" applyFill="1" applyAlignment="1">
      <alignment vertical="center"/>
    </xf>
    <xf numFmtId="0" fontId="13" fillId="3" borderId="0" xfId="0" applyFont="1" applyFill="1" applyAlignment="1">
      <alignment vertical="center"/>
    </xf>
    <xf numFmtId="0" fontId="13" fillId="4" borderId="0" xfId="0" applyFont="1" applyFill="1"/>
    <xf numFmtId="0" fontId="0" fillId="0" borderId="0" xfId="0" applyAlignment="1">
      <alignment horizontal="center" vertical="center" wrapText="1"/>
    </xf>
    <xf numFmtId="166" fontId="0" fillId="0" borderId="0" xfId="3" applyNumberFormat="1" applyFont="1" applyAlignment="1">
      <alignment horizontal="center" vertical="center" wrapText="1"/>
    </xf>
    <xf numFmtId="0" fontId="0" fillId="0" borderId="0" xfId="0" applyAlignment="1">
      <alignment vertical="center" wrapText="1"/>
    </xf>
    <xf numFmtId="0" fontId="0" fillId="0" borderId="0" xfId="0" applyNumberFormat="1" applyAlignment="1">
      <alignment vertical="center" wrapText="1"/>
    </xf>
    <xf numFmtId="0" fontId="6" fillId="4" borderId="0" xfId="0" applyFont="1" applyFill="1" applyAlignment="1">
      <alignment vertical="center"/>
    </xf>
    <xf numFmtId="166" fontId="0" fillId="0" borderId="7" xfId="3" applyNumberFormat="1" applyFont="1" applyBorder="1" applyAlignment="1">
      <alignment horizontal="center" vertical="center"/>
    </xf>
    <xf numFmtId="166" fontId="0" fillId="4" borderId="7" xfId="0" applyNumberFormat="1" applyFill="1" applyBorder="1" applyAlignment="1">
      <alignment horizontal="center" vertical="center"/>
    </xf>
    <xf numFmtId="0" fontId="0" fillId="4" borderId="7" xfId="0" applyFill="1" applyBorder="1" applyAlignment="1">
      <alignment horizontal="center" vertical="center" wrapText="1"/>
    </xf>
    <xf numFmtId="0" fontId="10" fillId="0" borderId="2" xfId="0" applyFont="1" applyBorder="1"/>
    <xf numFmtId="1" fontId="0" fillId="0" borderId="1" xfId="0" applyNumberFormat="1" applyBorder="1"/>
    <xf numFmtId="10" fontId="0" fillId="0" borderId="1" xfId="1" applyNumberFormat="1" applyFont="1" applyBorder="1"/>
    <xf numFmtId="2" fontId="0" fillId="0" borderId="1" xfId="0" applyNumberFormat="1" applyBorder="1"/>
    <xf numFmtId="2" fontId="0" fillId="0" borderId="1" xfId="1" applyNumberFormat="1" applyFont="1" applyBorder="1"/>
    <xf numFmtId="2" fontId="0" fillId="0" borderId="0" xfId="0" applyNumberFormat="1"/>
    <xf numFmtId="0" fontId="13" fillId="4" borderId="0" xfId="0" applyFont="1" applyFill="1" applyAlignment="1">
      <alignment horizontal="left" vertical="center"/>
    </xf>
    <xf numFmtId="0" fontId="8" fillId="4" borderId="4" xfId="0" applyFont="1" applyFill="1" applyBorder="1" applyAlignment="1">
      <alignment horizontal="center"/>
    </xf>
    <xf numFmtId="0" fontId="0" fillId="4" borderId="4" xfId="0" applyFill="1" applyBorder="1"/>
    <xf numFmtId="0" fontId="8" fillId="4" borderId="3" xfId="0" applyFont="1" applyFill="1" applyBorder="1" applyAlignment="1">
      <alignment horizontal="center"/>
    </xf>
    <xf numFmtId="0" fontId="2" fillId="4" borderId="3" xfId="0" applyFont="1" applyFill="1" applyBorder="1"/>
    <xf numFmtId="0" fontId="2" fillId="4" borderId="1" xfId="0" applyFont="1" applyFill="1" applyBorder="1"/>
    <xf numFmtId="0" fontId="2" fillId="4" borderId="1" xfId="0" applyFont="1" applyFill="1" applyBorder="1" applyAlignment="1">
      <alignment horizontal="right"/>
    </xf>
    <xf numFmtId="0" fontId="7" fillId="4" borderId="3" xfId="0" applyFont="1" applyFill="1" applyBorder="1" applyAlignment="1">
      <alignment horizontal="center"/>
    </xf>
    <xf numFmtId="0" fontId="0" fillId="4" borderId="3" xfId="0" applyFill="1" applyBorder="1"/>
    <xf numFmtId="0" fontId="2" fillId="0" borderId="0" xfId="0" applyFont="1" applyAlignment="1">
      <alignment horizontal="center" vertical="center"/>
    </xf>
    <xf numFmtId="0" fontId="5" fillId="0" borderId="0" xfId="2" applyFont="1" applyAlignment="1">
      <alignment horizontal="center" vertical="center"/>
    </xf>
    <xf numFmtId="0" fontId="5" fillId="0" borderId="0" xfId="2" applyFont="1" applyFill="1" applyAlignment="1">
      <alignment horizontal="center" vertical="center"/>
    </xf>
    <xf numFmtId="0" fontId="4" fillId="0" borderId="0" xfId="2" applyAlignment="1">
      <alignment horizontal="center" vertical="center"/>
    </xf>
    <xf numFmtId="0" fontId="5" fillId="0" borderId="0" xfId="2" applyFont="1" applyAlignment="1">
      <alignment horizontal="center" vertical="center"/>
    </xf>
  </cellXfs>
  <cellStyles count="4">
    <cellStyle name="Currency" xfId="3" builtinId="4"/>
    <cellStyle name="Hyperlink" xfId="2" builtinId="8"/>
    <cellStyle name="Normal" xfId="0" builtinId="0"/>
    <cellStyle name="Percent" xfId="1" builtinId="5"/>
  </cellStyles>
  <dxfs count="80">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6" formatCode="_(&quot;$&quot;* #,##0_);_(&quot;$&quot;* \(#,##0\);_(&quot;$&quot;* &quot;-&quot;??_);_(@_)"/>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numFmt numFmtId="14" formatCode="0.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6" formatCode="_(&quot;$&quot;* #,##0_);_(&quot;$&quot;* \(#,##0\);_(&quot;$&quot;* &quot;-&quot;??_);_(@_)"/>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dxf>
    <dxf>
      <alignment textRotation="0" wrapText="1" indent="0" justifyLastLine="0" shrinkToFit="0" readingOrder="0"/>
    </dxf>
    <dxf>
      <numFmt numFmtId="14" formatCode="0.00%"/>
    </dxf>
    <dxf>
      <numFmt numFmtId="0" formatCode="General"/>
    </dxf>
    <dxf>
      <font>
        <b val="0"/>
        <i val="0"/>
        <strike val="0"/>
        <condense val="0"/>
        <extend val="0"/>
        <outline val="0"/>
        <shadow val="0"/>
        <u val="none"/>
        <vertAlign val="baseline"/>
        <sz val="11"/>
        <color theme="1"/>
        <name val="Calibri"/>
        <family val="2"/>
        <scheme val="minor"/>
      </font>
      <numFmt numFmtId="166" formatCode="_(&quot;$&quot;* #,##0_);_(&quot;$&quot;* \(#,##0\);_(&quot;$&quot;* &quot;-&quot;??_);_(@_)"/>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dxf>
    <dxf>
      <numFmt numFmtId="14" formatCode="0.00%"/>
      <alignment horizontal="right" vertical="bottom" textRotation="0" wrapText="0" indent="0" justifyLastLine="0" shrinkToFit="0" readingOrder="0"/>
    </dxf>
    <dxf>
      <numFmt numFmtId="14" formatCode="0.00%"/>
      <alignment horizontal="right" vertical="bottom" textRotation="0" wrapText="0" indent="0" justifyLastLine="0" shrinkToFit="0" readingOrder="0"/>
    </dxf>
    <dxf>
      <numFmt numFmtId="14" formatCode="0.00%"/>
      <alignment horizontal="right" vertical="bottom" textRotation="0" wrapText="0" indent="0" justifyLastLine="0" shrinkToFit="0" readingOrder="0"/>
    </dxf>
    <dxf>
      <numFmt numFmtId="14" formatCode="0.00%"/>
      <alignment horizontal="right" vertical="bottom" textRotation="0" wrapText="0" indent="0" justifyLastLine="0" shrinkToFit="0" readingOrder="0"/>
    </dxf>
    <dxf>
      <numFmt numFmtId="14" formatCode="0.00%"/>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border>
        <right style="medium">
          <color indexed="64"/>
        </right>
      </border>
    </dxf>
    <dxf>
      <border>
        <right style="medium">
          <color indexed="64"/>
        </right>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top style="medium">
          <color indexed="64"/>
        </top>
        <bottom style="medium">
          <color indexed="64"/>
        </bottom>
      </border>
    </dxf>
    <dxf>
      <border>
        <left style="medium">
          <color indexed="64"/>
        </left>
        <top style="medium">
          <color indexed="64"/>
        </top>
        <bottom style="medium">
          <color indexed="64"/>
        </bottom>
      </border>
    </dxf>
    <dxf>
      <border>
        <left/>
        <right/>
        <top/>
        <bottom/>
      </border>
    </dxf>
    <dxf>
      <border>
        <bottom style="medium">
          <color indexed="64"/>
        </bottom>
      </border>
    </dxf>
    <dxf>
      <numFmt numFmtId="167" formatCode="0.0"/>
    </dxf>
    <dxf>
      <numFmt numFmtId="167" formatCode="0.0"/>
    </dxf>
    <dxf>
      <border>
        <left style="medium">
          <color indexed="64"/>
        </left>
        <bottom style="medium">
          <color indexed="64"/>
        </bottom>
      </border>
    </dxf>
    <dxf>
      <numFmt numFmtId="167" formatCode="0.0"/>
    </dxf>
    <dxf>
      <numFmt numFmtId="167" formatCode="0.0"/>
    </dxf>
    <dxf>
      <alignment wrapText="1"/>
    </dxf>
    <dxf>
      <alignment wrapText="1"/>
    </dxf>
    <dxf>
      <border>
        <right style="medium">
          <color indexed="64"/>
        </right>
        <bottom style="medium">
          <color indexed="64"/>
        </bottom>
      </border>
    </dxf>
    <dxf>
      <border>
        <left style="medium">
          <color indexed="64"/>
        </left>
        <top style="medium">
          <color indexed="64"/>
        </top>
        <bottom style="medium">
          <color indexed="64"/>
        </bottom>
      </border>
    </dxf>
    <dxf>
      <border>
        <left style="medium">
          <color indexed="64"/>
        </left>
        <top style="medium">
          <color indexed="64"/>
        </top>
        <bottom style="medium">
          <color indexed="64"/>
        </bottom>
      </border>
    </dxf>
    <dxf>
      <border>
        <left style="medium">
          <color indexed="64"/>
        </left>
        <top style="medium">
          <color indexed="64"/>
        </top>
        <bottom style="medium">
          <color indexed="64"/>
        </bottom>
      </border>
    </dxf>
    <dxf>
      <border>
        <left/>
        <right/>
        <top/>
        <bottom/>
        <horizontal/>
      </border>
    </dxf>
    <dxf>
      <numFmt numFmtId="1" formatCode="0"/>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numFmt numFmtId="1" formatCode="0"/>
    </dxf>
    <dxf>
      <numFmt numFmtId="1" formatCode="0"/>
    </dxf>
  </dxfs>
  <tableStyles count="2" defaultTableStyle="TableStyleMedium2" defaultPivotStyle="PivotStyleLight16">
    <tableStyle name="PivotTable Style 1" table="0" count="0" xr9:uid="{9B1A56AD-62EE-4A4D-9FAC-2D615ED45E78}"/>
    <tableStyle name="Table Style 1" pivot="0" count="0" xr9:uid="{86FBDB41-8387-4A7B-BB70-9570029513D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4.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Department</a:t>
            </a:r>
          </a:p>
        </c:rich>
      </c:tx>
      <c:layout>
        <c:manualLayout>
          <c:xMode val="edge"/>
          <c:yMode val="edge"/>
          <c:x val="0.30414430530709602"/>
          <c:y val="3.134796238244513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solidFill>
              <a:schemeClr val="accent1"/>
            </a:solidFill>
            <a:ln>
              <a:noFill/>
            </a:ln>
            <a:effectLst/>
          </c:spPr>
          <c:invertIfNegative val="0"/>
          <c:cat>
            <c:strLit>
              <c:ptCount val="13"/>
              <c:pt idx="0">
                <c:v>Accounting</c:v>
              </c:pt>
              <c:pt idx="1">
                <c:v>Business Development</c:v>
              </c:pt>
              <c:pt idx="2">
                <c:v>Engineering</c:v>
              </c:pt>
              <c:pt idx="3">
                <c:v>Human Resources</c:v>
              </c:pt>
              <c:pt idx="4">
                <c:v>Legal</c:v>
              </c:pt>
              <c:pt idx="5">
                <c:v>Marketing</c:v>
              </c:pt>
              <c:pt idx="6">
                <c:v>Other</c:v>
              </c:pt>
              <c:pt idx="7">
                <c:v>Product Management</c:v>
              </c:pt>
              <c:pt idx="8">
                <c:v>Research and Development</c:v>
              </c:pt>
              <c:pt idx="9">
                <c:v>Sales</c:v>
              </c:pt>
              <c:pt idx="10">
                <c:v>Services</c:v>
              </c:pt>
              <c:pt idx="11">
                <c:v>Support</c:v>
              </c:pt>
              <c:pt idx="12">
                <c:v>Training</c:v>
              </c:pt>
            </c:strLit>
          </c:cat>
          <c:val>
            <c:numLit>
              <c:formatCode>General</c:formatCode>
              <c:ptCount val="13"/>
              <c:pt idx="0">
                <c:v>69</c:v>
              </c:pt>
              <c:pt idx="1">
                <c:v>79</c:v>
              </c:pt>
              <c:pt idx="2">
                <c:v>77</c:v>
              </c:pt>
              <c:pt idx="3">
                <c:v>82</c:v>
              </c:pt>
              <c:pt idx="4">
                <c:v>90</c:v>
              </c:pt>
              <c:pt idx="5">
                <c:v>67</c:v>
              </c:pt>
              <c:pt idx="6">
                <c:v>28</c:v>
              </c:pt>
              <c:pt idx="7">
                <c:v>86</c:v>
              </c:pt>
              <c:pt idx="8">
                <c:v>77</c:v>
              </c:pt>
              <c:pt idx="9">
                <c:v>80</c:v>
              </c:pt>
              <c:pt idx="10">
                <c:v>82</c:v>
              </c:pt>
              <c:pt idx="11">
                <c:v>78</c:v>
              </c:pt>
              <c:pt idx="12">
                <c:v>77</c:v>
              </c:pt>
            </c:numLit>
          </c:val>
          <c:extLst>
            <c:ext xmlns:c16="http://schemas.microsoft.com/office/drawing/2014/chart" uri="{C3380CC4-5D6E-409C-BE32-E72D297353CC}">
              <c16:uniqueId val="{00000000-485B-4486-AE7C-806B0C75545B}"/>
            </c:ext>
          </c:extLst>
        </c:ser>
        <c:dLbls>
          <c:showLegendKey val="0"/>
          <c:showVal val="0"/>
          <c:showCatName val="0"/>
          <c:showSerName val="0"/>
          <c:showPercent val="0"/>
          <c:showBubbleSize val="0"/>
        </c:dLbls>
        <c:gapWidth val="182"/>
        <c:axId val="271137103"/>
        <c:axId val="271138767"/>
      </c:barChart>
      <c:catAx>
        <c:axId val="2711371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138767"/>
        <c:crosses val="autoZero"/>
        <c:auto val="1"/>
        <c:lblAlgn val="ctr"/>
        <c:lblOffset val="100"/>
        <c:noMultiLvlLbl val="0"/>
      </c:catAx>
      <c:valAx>
        <c:axId val="2711387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13710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 of Salary by Loc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1"/>
            </a:solidFill>
            <a:ln>
              <a:noFill/>
            </a:ln>
            <a:effectLst/>
          </c:spPr>
          <c:invertIfNegative val="0"/>
          <c:cat>
            <c:strLit>
              <c:ptCount val="3"/>
              <c:pt idx="0">
                <c:v>Bellevue</c:v>
              </c:pt>
              <c:pt idx="1">
                <c:v>Los Angeles</c:v>
              </c:pt>
              <c:pt idx="2">
                <c:v>Wellington</c:v>
              </c:pt>
            </c:strLit>
          </c:cat>
          <c:val>
            <c:numLit>
              <c:formatCode>General</c:formatCode>
              <c:ptCount val="3"/>
              <c:pt idx="0">
                <c:v>19764390</c:v>
              </c:pt>
              <c:pt idx="1">
                <c:v>26841330</c:v>
              </c:pt>
              <c:pt idx="2">
                <c:v>25151220</c:v>
              </c:pt>
            </c:numLit>
          </c:val>
          <c:extLst>
            <c:ext xmlns:c16="http://schemas.microsoft.com/office/drawing/2014/chart" uri="{C3380CC4-5D6E-409C-BE32-E72D297353CC}">
              <c16:uniqueId val="{00000000-F2D8-4E52-A40E-52D2D1E884BA}"/>
            </c:ext>
          </c:extLst>
        </c:ser>
        <c:dLbls>
          <c:showLegendKey val="0"/>
          <c:showVal val="0"/>
          <c:showCatName val="0"/>
          <c:showSerName val="0"/>
          <c:showPercent val="0"/>
          <c:showBubbleSize val="0"/>
        </c:dLbls>
        <c:gapWidth val="219"/>
        <c:overlap val="-27"/>
        <c:axId val="440211311"/>
        <c:axId val="440222959"/>
      </c:barChart>
      <c:catAx>
        <c:axId val="4402113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0222959"/>
        <c:crosses val="autoZero"/>
        <c:auto val="1"/>
        <c:lblAlgn val="ctr"/>
        <c:lblOffset val="100"/>
        <c:noMultiLvlLbl val="0"/>
      </c:catAx>
      <c:valAx>
        <c:axId val="4402229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021131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Department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solidFill>
              <a:schemeClr val="accent1"/>
            </a:solidFill>
            <a:ln>
              <a:noFill/>
            </a:ln>
            <a:effectLst/>
          </c:spPr>
          <c:invertIfNegative val="0"/>
          <c:cat>
            <c:strLit>
              <c:ptCount val="13"/>
              <c:pt idx="0">
                <c:v>Accounting</c:v>
              </c:pt>
              <c:pt idx="1">
                <c:v>Business Development</c:v>
              </c:pt>
              <c:pt idx="2">
                <c:v>Engineering</c:v>
              </c:pt>
              <c:pt idx="3">
                <c:v>Human Resources</c:v>
              </c:pt>
              <c:pt idx="4">
                <c:v>Legal</c:v>
              </c:pt>
              <c:pt idx="5">
                <c:v>Marketing</c:v>
              </c:pt>
              <c:pt idx="6">
                <c:v>Other</c:v>
              </c:pt>
              <c:pt idx="7">
                <c:v>Product Management</c:v>
              </c:pt>
              <c:pt idx="8">
                <c:v>Research and Development</c:v>
              </c:pt>
              <c:pt idx="9">
                <c:v>Sales</c:v>
              </c:pt>
              <c:pt idx="10">
                <c:v>Services</c:v>
              </c:pt>
              <c:pt idx="11">
                <c:v>Support</c:v>
              </c:pt>
              <c:pt idx="12">
                <c:v>Training</c:v>
              </c:pt>
            </c:strLit>
          </c:cat>
          <c:val>
            <c:numLit>
              <c:formatCode>General</c:formatCode>
              <c:ptCount val="13"/>
              <c:pt idx="0">
                <c:v>69</c:v>
              </c:pt>
              <c:pt idx="1">
                <c:v>79</c:v>
              </c:pt>
              <c:pt idx="2">
                <c:v>77</c:v>
              </c:pt>
              <c:pt idx="3">
                <c:v>82</c:v>
              </c:pt>
              <c:pt idx="4">
                <c:v>90</c:v>
              </c:pt>
              <c:pt idx="5">
                <c:v>67</c:v>
              </c:pt>
              <c:pt idx="6">
                <c:v>28</c:v>
              </c:pt>
              <c:pt idx="7">
                <c:v>86</c:v>
              </c:pt>
              <c:pt idx="8">
                <c:v>77</c:v>
              </c:pt>
              <c:pt idx="9">
                <c:v>80</c:v>
              </c:pt>
              <c:pt idx="10">
                <c:v>82</c:v>
              </c:pt>
              <c:pt idx="11">
                <c:v>78</c:v>
              </c:pt>
              <c:pt idx="12">
                <c:v>77</c:v>
              </c:pt>
            </c:numLit>
          </c:val>
          <c:extLst>
            <c:ext xmlns:c16="http://schemas.microsoft.com/office/drawing/2014/chart" uri="{C3380CC4-5D6E-409C-BE32-E72D297353CC}">
              <c16:uniqueId val="{00000000-FD03-4DCB-A248-5DEE1A8FC205}"/>
            </c:ext>
          </c:extLst>
        </c:ser>
        <c:dLbls>
          <c:showLegendKey val="0"/>
          <c:showVal val="0"/>
          <c:showCatName val="0"/>
          <c:showSerName val="0"/>
          <c:showPercent val="0"/>
          <c:showBubbleSize val="0"/>
        </c:dLbls>
        <c:gapWidth val="182"/>
        <c:axId val="317290575"/>
        <c:axId val="317288495"/>
      </c:barChart>
      <c:catAx>
        <c:axId val="3172905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7288495"/>
        <c:crosses val="autoZero"/>
        <c:auto val="1"/>
        <c:lblAlgn val="ctr"/>
        <c:lblOffset val="100"/>
        <c:noMultiLvlLbl val="0"/>
      </c:catAx>
      <c:valAx>
        <c:axId val="317288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729057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 Salary Distribution among Staff </cx:v>
        </cx:txData>
      </cx:tx>
      <cx:txPr>
        <a:bodyPr rot="0" spcFirstLastPara="1" vertOverflow="ellipsis" vert="horz" wrap="square" lIns="38100" tIns="19050" rIns="38100" bIns="19050" anchor="ctr" anchorCtr="1" compatLnSpc="0"/>
        <a:lstStyle/>
        <a:p>
          <a:pPr algn="ctr" rtl="0">
            <a:defRPr sz="1400" b="0" i="0" u="none" strike="noStrike" baseline="0">
              <a:solidFill>
                <a:sysClr val="windowText" lastClr="000000">
                  <a:lumMod val="65000"/>
                  <a:lumOff val="35000"/>
                </a:sysClr>
              </a:solidFill>
              <a:latin typeface="+mn-lt"/>
              <a:ea typeface="+mn-ea"/>
              <a:cs typeface="+mn-cs"/>
            </a:defRPr>
          </a:pPr>
          <a:r>
            <a:rPr kumimoji="0" lang="en-US" sz="1400" b="0" i="0" u="none" strike="noStrike" kern="0" cap="none" spc="0" normalizeH="0" baseline="0" noProof="0">
              <a:ln>
                <a:noFill/>
              </a:ln>
              <a:solidFill>
                <a:sysClr val="windowText" lastClr="000000">
                  <a:lumMod val="65000"/>
                  <a:lumOff val="35000"/>
                </a:sysClr>
              </a:solidFill>
              <a:effectLst/>
              <a:uLnTx/>
              <a:uFillTx/>
              <a:latin typeface="Calibri" panose="020F0502020204030204"/>
            </a:rPr>
            <a:t> Salary Distribution among Staff </a:t>
          </a:r>
        </a:p>
      </cx:txPr>
    </cx:title>
    <cx:plotArea>
      <cx:plotAreaRegion>
        <cx:series layoutId="clusteredColumn" uniqueId="{979435C3-875A-4E11-8365-7B6016BB4C42}">
          <cx:tx>
            <cx:txData>
              <cx:f>_xlchart.v1.0</cx:f>
              <cx:v> Salary </cx:v>
            </cx:txData>
          </cx:tx>
          <cx:dataLabels pos="inEnd">
            <cx:visibility seriesName="0" categoryName="0" value="1"/>
          </cx:dataLabels>
          <cx:dataId val="0"/>
          <cx:layoutPr>
            <cx:binning intervalClosed="r"/>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val">
        <cx:f>_xlchart.v1.7</cx:f>
      </cx:numDim>
    </cx:data>
  </cx:chartData>
  <cx:chart>
    <cx:title pos="t" align="ctr" overlay="0">
      <cx:txPr>
        <a:bodyPr spcFirstLastPara="1" vertOverflow="ellipsis" horzOverflow="overflow" wrap="square" lIns="0" tIns="0" rIns="0" bIns="0" anchor="ctr" anchorCtr="1"/>
        <a:lstStyle/>
        <a:p>
          <a:pPr algn="ctr" rtl="0">
            <a:defRPr/>
          </a:pPr>
          <a:endParaRPr lang="en-US" sz="1400" b="0" i="0" u="none" strike="noStrike" baseline="0">
            <a:solidFill>
              <a:sysClr val="windowText" lastClr="000000">
                <a:lumMod val="65000"/>
                <a:lumOff val="35000"/>
              </a:sysClr>
            </a:solidFill>
            <a:latin typeface="Calibri" panose="020F0502020204030204"/>
          </a:endParaRPr>
        </a:p>
      </cx:txPr>
    </cx:title>
    <cx:plotArea>
      <cx:plotAreaRegion>
        <cx:series layoutId="clusteredColumn" uniqueId="{96D3E3E3-7D1B-45E3-BF48-7B1FC8A2F835}">
          <cx:tx>
            <cx:txData>
              <cx:f>_xlchart.v1.6</cx:f>
              <cx:v>Bonus pct</cx:v>
            </cx:txData>
          </cx:tx>
          <cx:dataId val="0"/>
          <cx:layoutPr>
            <cx:aggregation/>
          </cx:layoutPr>
          <cx:axisId val="1"/>
        </cx:series>
        <cx:series layoutId="paretoLine" ownerIdx="0" uniqueId="{4A8E78AE-8554-4457-A44E-73ABDCAB6FDD}">
          <cx:axisId val="2"/>
        </cx:series>
      </cx:plotAreaRegion>
      <cx:axis id="0">
        <cx:catScaling gapWidth="0"/>
        <cx:tickLabels/>
      </cx:axis>
      <cx:axis id="1">
        <cx:valScaling/>
        <cx:majorGridlines/>
        <cx:tickLabels/>
      </cx:axis>
      <cx:axis id="2">
        <cx:valScaling max="1" min="0"/>
        <cx:units unit="percentage"/>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_xlchart.v1.4</cx:f>
      </cx:numDim>
    </cx:data>
  </cx:chartData>
  <cx:chart>
    <cx:title pos="t" align="ctr" overlay="0">
      <cx:tx>
        <cx:txData>
          <cx:v>Employees with No. of year in this company</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Employees with No. of year in this company</a:t>
          </a:r>
        </a:p>
      </cx:txPr>
    </cx:title>
    <cx:plotArea>
      <cx:plotAreaRegion>
        <cx:series layoutId="clusteredColumn" uniqueId="{53C8A35B-D6D7-479E-B581-62B225FA44BF}">
          <cx:tx>
            <cx:txData>
              <cx:f>_xlchart.v1.3</cx:f>
              <cx:v>Years_At_Company</cx:v>
            </cx:txData>
          </cx:tx>
          <cx:dataId val="0"/>
          <cx:layoutPr>
            <cx:binning intervalClosed="r"/>
          </cx:layoutPr>
        </cx:series>
      </cx:plotAreaRegion>
      <cx:axis id="0">
        <cx:catScaling gapWidth="0"/>
        <cx:tickLabels/>
      </cx:axis>
      <cx:axis id="1">
        <cx:valScaling/>
        <cx:majorGridlines/>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_xlchart.v1.9</cx:f>
      </cx:numDim>
    </cx:data>
  </cx:chartData>
  <cx:chart>
    <cx:title pos="t" align="ctr" overlay="0">
      <cx:tx>
        <cx:txData>
          <cx:v> Salary Distribution among Staff </cx:v>
        </cx:txData>
      </cx:tx>
      <cx:txPr>
        <a:bodyPr rot="0" spcFirstLastPara="1" vertOverflow="ellipsis" vert="horz" wrap="square" lIns="38100" tIns="19050" rIns="38100" bIns="19050" anchor="ctr" anchorCtr="1" compatLnSpc="0"/>
        <a:lstStyle/>
        <a:p>
          <a:pPr algn="ctr" rtl="0">
            <a:defRPr sz="1400" b="0" i="0" u="none" strike="noStrike" baseline="0">
              <a:solidFill>
                <a:sysClr val="windowText" lastClr="000000">
                  <a:lumMod val="65000"/>
                  <a:lumOff val="35000"/>
                </a:sysClr>
              </a:solidFill>
              <a:latin typeface="+mn-lt"/>
              <a:ea typeface="+mn-ea"/>
              <a:cs typeface="+mn-cs"/>
            </a:defRPr>
          </a:pPr>
          <a:r>
            <a:rPr kumimoji="0" lang="en-US" sz="1400" b="0" i="0" u="none" strike="noStrike" kern="0" cap="none" spc="0" normalizeH="0" baseline="0" noProof="0">
              <a:ln>
                <a:noFill/>
              </a:ln>
              <a:solidFill>
                <a:sysClr val="windowText" lastClr="000000">
                  <a:lumMod val="65000"/>
                  <a:lumOff val="35000"/>
                </a:sysClr>
              </a:solidFill>
              <a:effectLst/>
              <a:uLnTx/>
              <a:uFillTx/>
              <a:latin typeface="Calibri" panose="020F0502020204030204"/>
            </a:rPr>
            <a:t> Salary Distribution among Staff </a:t>
          </a:r>
        </a:p>
      </cx:txPr>
    </cx:title>
    <cx:plotArea>
      <cx:plotAreaRegion>
        <cx:series layoutId="clusteredColumn" uniqueId="{979435C3-875A-4E11-8365-7B6016BB4C42}">
          <cx:tx>
            <cx:txData>
              <cx:f>_xlchart.v1.8</cx:f>
              <cx:v> Salary </cx:v>
            </cx:txData>
          </cx:tx>
          <cx:dataLabels pos="inEnd">
            <cx:visibility seriesName="0" categoryName="0" value="1"/>
          </cx:dataLabels>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microsoft.com/office/2014/relationships/chartEx" Target="../charts/chartEx1.xml"/><Relationship Id="rId6" Type="http://schemas.microsoft.com/office/2014/relationships/chartEx" Target="../charts/chartEx3.xml"/><Relationship Id="rId5" Type="http://schemas.microsoft.com/office/2014/relationships/chartEx" Target="../charts/chartEx2.xml"/><Relationship Id="rId4"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xdr:from>
      <xdr:col>0</xdr:col>
      <xdr:colOff>220980</xdr:colOff>
      <xdr:row>0</xdr:row>
      <xdr:rowOff>152400</xdr:rowOff>
    </xdr:from>
    <xdr:to>
      <xdr:col>7</xdr:col>
      <xdr:colOff>220980</xdr:colOff>
      <xdr:row>14</xdr:row>
      <xdr:rowOff>38100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AB687492-2F52-48ED-8E83-D68E0DED4D7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20980" y="152400"/>
              <a:ext cx="4267200" cy="24460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487680</xdr:colOff>
      <xdr:row>0</xdr:row>
      <xdr:rowOff>152400</xdr:rowOff>
    </xdr:from>
    <xdr:to>
      <xdr:col>14</xdr:col>
      <xdr:colOff>480060</xdr:colOff>
      <xdr:row>14</xdr:row>
      <xdr:rowOff>22860</xdr:rowOff>
    </xdr:to>
    <xdr:graphicFrame macro="">
      <xdr:nvGraphicFramePr>
        <xdr:cNvPr id="3" name="Chart 2">
          <a:extLst>
            <a:ext uri="{FF2B5EF4-FFF2-40B4-BE49-F238E27FC236}">
              <a16:creationId xmlns:a16="http://schemas.microsoft.com/office/drawing/2014/main" id="{CA5D308A-CBC6-40E4-BF80-058BE7FF83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167640</xdr:colOff>
      <xdr:row>0</xdr:row>
      <xdr:rowOff>152400</xdr:rowOff>
    </xdr:from>
    <xdr:to>
      <xdr:col>22</xdr:col>
      <xdr:colOff>175260</xdr:colOff>
      <xdr:row>14</xdr:row>
      <xdr:rowOff>45720</xdr:rowOff>
    </xdr:to>
    <xdr:graphicFrame macro="">
      <xdr:nvGraphicFramePr>
        <xdr:cNvPr id="4" name="Chart 3">
          <a:extLst>
            <a:ext uri="{FF2B5EF4-FFF2-40B4-BE49-F238E27FC236}">
              <a16:creationId xmlns:a16="http://schemas.microsoft.com/office/drawing/2014/main" id="{757D719F-93E5-40B3-8048-82766FBA46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198120</xdr:colOff>
      <xdr:row>15</xdr:row>
      <xdr:rowOff>0</xdr:rowOff>
    </xdr:from>
    <xdr:to>
      <xdr:col>7</xdr:col>
      <xdr:colOff>213360</xdr:colOff>
      <xdr:row>26</xdr:row>
      <xdr:rowOff>121920</xdr:rowOff>
    </xdr:to>
    <xdr:graphicFrame macro="">
      <xdr:nvGraphicFramePr>
        <xdr:cNvPr id="5" name="Chart 4">
          <a:extLst>
            <a:ext uri="{FF2B5EF4-FFF2-40B4-BE49-F238E27FC236}">
              <a16:creationId xmlns:a16="http://schemas.microsoft.com/office/drawing/2014/main" id="{386DA260-FDAD-4652-B75F-B8CE94149A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487680</xdr:colOff>
      <xdr:row>15</xdr:row>
      <xdr:rowOff>7620</xdr:rowOff>
    </xdr:from>
    <xdr:to>
      <xdr:col>14</xdr:col>
      <xdr:colOff>464820</xdr:colOff>
      <xdr:row>26</xdr:row>
      <xdr:rowOff>175260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DB238165-251B-45D0-86AC-BC422C48523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4754880" y="2750820"/>
              <a:ext cx="4244340" cy="21793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190500</xdr:colOff>
      <xdr:row>14</xdr:row>
      <xdr:rowOff>175260</xdr:rowOff>
    </xdr:from>
    <xdr:to>
      <xdr:col>22</xdr:col>
      <xdr:colOff>182880</xdr:colOff>
      <xdr:row>26</xdr:row>
      <xdr:rowOff>114300</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4325BAAD-4DD0-4BD9-AE0B-0BA305C15AB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9334500" y="2735580"/>
              <a:ext cx="4259580" cy="21336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7</xdr:col>
      <xdr:colOff>323850</xdr:colOff>
      <xdr:row>2</xdr:row>
      <xdr:rowOff>0</xdr:rowOff>
    </xdr:from>
    <xdr:to>
      <xdr:col>7</xdr:col>
      <xdr:colOff>1724024</xdr:colOff>
      <xdr:row>6</xdr:row>
      <xdr:rowOff>0</xdr:rowOff>
    </xdr:to>
    <xdr:sp macro="" textlink="">
      <xdr:nvSpPr>
        <xdr:cNvPr id="3" name="Rectangle: Rounded Corners 2">
          <a:extLst>
            <a:ext uri="{FF2B5EF4-FFF2-40B4-BE49-F238E27FC236}">
              <a16:creationId xmlns:a16="http://schemas.microsoft.com/office/drawing/2014/main" id="{7B2EE4FE-A8EA-4FD4-AA04-4CC005C711F9}"/>
            </a:ext>
          </a:extLst>
        </xdr:cNvPr>
        <xdr:cNvSpPr/>
      </xdr:nvSpPr>
      <xdr:spPr>
        <a:xfrm>
          <a:off x="4867275" y="781050"/>
          <a:ext cx="1400174" cy="762000"/>
        </a:xfrm>
        <a:prstGeom prst="roundRect">
          <a:avLst>
            <a:gd name="adj" fmla="val 10417"/>
          </a:avLst>
        </a:prstGeom>
        <a:noFill/>
        <a:ln>
          <a:noFill/>
          <a:prstDash val="sysDash"/>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a:solidFill>
              <a:srgbClr val="0070C0"/>
            </a:solidFill>
            <a:latin typeface="Consolas" panose="020B0609020204030204" pitchFamily="49" charset="0"/>
          </a:endParaRPr>
        </a:p>
      </xdr:txBody>
    </xdr:sp>
    <xdr:clientData/>
  </xdr:twoCellAnchor>
  <xdr:twoCellAnchor>
    <xdr:from>
      <xdr:col>7</xdr:col>
      <xdr:colOff>323850</xdr:colOff>
      <xdr:row>7</xdr:row>
      <xdr:rowOff>0</xdr:rowOff>
    </xdr:from>
    <xdr:to>
      <xdr:col>7</xdr:col>
      <xdr:colOff>1724024</xdr:colOff>
      <xdr:row>8</xdr:row>
      <xdr:rowOff>0</xdr:rowOff>
    </xdr:to>
    <xdr:sp macro="" textlink="">
      <xdr:nvSpPr>
        <xdr:cNvPr id="7" name="Rectangle: Rounded Corners 6">
          <a:extLst>
            <a:ext uri="{FF2B5EF4-FFF2-40B4-BE49-F238E27FC236}">
              <a16:creationId xmlns:a16="http://schemas.microsoft.com/office/drawing/2014/main" id="{807BAAA4-4CCA-4A62-8AD8-E2965A074265}"/>
            </a:ext>
          </a:extLst>
        </xdr:cNvPr>
        <xdr:cNvSpPr/>
      </xdr:nvSpPr>
      <xdr:spPr>
        <a:xfrm>
          <a:off x="4867275" y="1733550"/>
          <a:ext cx="1400174" cy="190500"/>
        </a:xfrm>
        <a:prstGeom prst="roundRect">
          <a:avLst>
            <a:gd name="adj" fmla="val 10417"/>
          </a:avLst>
        </a:prstGeom>
        <a:noFill/>
        <a:ln>
          <a:noFill/>
          <a:prstDash val="sysDash"/>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a:solidFill>
              <a:srgbClr val="0070C0"/>
            </a:solidFill>
            <a:latin typeface="Consolas" panose="020B0609020204030204" pitchFamily="49" charset="0"/>
          </a:endParaRPr>
        </a:p>
      </xdr:txBody>
    </xdr:sp>
    <xdr:clientData/>
  </xdr:twoCellAnchor>
  <xdr:twoCellAnchor>
    <xdr:from>
      <xdr:col>7</xdr:col>
      <xdr:colOff>323850</xdr:colOff>
      <xdr:row>9</xdr:row>
      <xdr:rowOff>167640</xdr:rowOff>
    </xdr:from>
    <xdr:to>
      <xdr:col>7</xdr:col>
      <xdr:colOff>1724024</xdr:colOff>
      <xdr:row>13</xdr:row>
      <xdr:rowOff>167640</xdr:rowOff>
    </xdr:to>
    <xdr:sp macro="" textlink="">
      <xdr:nvSpPr>
        <xdr:cNvPr id="9" name="Rectangle: Rounded Corners 8">
          <a:extLst>
            <a:ext uri="{FF2B5EF4-FFF2-40B4-BE49-F238E27FC236}">
              <a16:creationId xmlns:a16="http://schemas.microsoft.com/office/drawing/2014/main" id="{3E133C7E-83E6-4E51-9846-A4AE7360DE59}"/>
            </a:ext>
          </a:extLst>
        </xdr:cNvPr>
        <xdr:cNvSpPr/>
      </xdr:nvSpPr>
      <xdr:spPr>
        <a:xfrm>
          <a:off x="6732270" y="1958340"/>
          <a:ext cx="1400174" cy="731520"/>
        </a:xfrm>
        <a:prstGeom prst="roundRect">
          <a:avLst>
            <a:gd name="adj" fmla="val 10417"/>
          </a:avLst>
        </a:prstGeom>
        <a:noFill/>
        <a:ln>
          <a:noFill/>
          <a:prstDash val="sysDash"/>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a:solidFill>
              <a:srgbClr val="0070C0"/>
            </a:solidFill>
            <a:latin typeface="Consolas" panose="020B0609020204030204" pitchFamily="49" charset="0"/>
          </a:endParaRPr>
        </a:p>
      </xdr:txBody>
    </xdr:sp>
    <xdr:clientData/>
  </xdr:twoCellAnchor>
  <xdr:twoCellAnchor>
    <xdr:from>
      <xdr:col>7</xdr:col>
      <xdr:colOff>308610</xdr:colOff>
      <xdr:row>17</xdr:row>
      <xdr:rowOff>53340</xdr:rowOff>
    </xdr:from>
    <xdr:to>
      <xdr:col>7</xdr:col>
      <xdr:colOff>1708784</xdr:colOff>
      <xdr:row>21</xdr:row>
      <xdr:rowOff>53340</xdr:rowOff>
    </xdr:to>
    <xdr:sp macro="" textlink="">
      <xdr:nvSpPr>
        <xdr:cNvPr id="11" name="Rectangle: Rounded Corners 10">
          <a:extLst>
            <a:ext uri="{FF2B5EF4-FFF2-40B4-BE49-F238E27FC236}">
              <a16:creationId xmlns:a16="http://schemas.microsoft.com/office/drawing/2014/main" id="{1B54C816-D7DC-4291-9800-22DBD3F8226A}"/>
            </a:ext>
          </a:extLst>
        </xdr:cNvPr>
        <xdr:cNvSpPr/>
      </xdr:nvSpPr>
      <xdr:spPr>
        <a:xfrm>
          <a:off x="6717030" y="3307080"/>
          <a:ext cx="1400174" cy="731520"/>
        </a:xfrm>
        <a:prstGeom prst="roundRect">
          <a:avLst>
            <a:gd name="adj" fmla="val 10417"/>
          </a:avLst>
        </a:prstGeom>
        <a:noFill/>
        <a:ln>
          <a:noFill/>
          <a:prstDash val="sysDash"/>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a:solidFill>
              <a:srgbClr val="0070C0"/>
            </a:solidFill>
            <a:latin typeface="Consolas" panose="020B0609020204030204" pitchFamily="49" charset="0"/>
          </a:endParaRPr>
        </a:p>
      </xdr:txBody>
    </xdr:sp>
    <xdr:clientData/>
  </xdr:twoCellAnchor>
  <xdr:twoCellAnchor>
    <xdr:from>
      <xdr:col>7</xdr:col>
      <xdr:colOff>323849</xdr:colOff>
      <xdr:row>26</xdr:row>
      <xdr:rowOff>0</xdr:rowOff>
    </xdr:from>
    <xdr:to>
      <xdr:col>8</xdr:col>
      <xdr:colOff>0</xdr:colOff>
      <xdr:row>27</xdr:row>
      <xdr:rowOff>0</xdr:rowOff>
    </xdr:to>
    <xdr:sp macro="" textlink="">
      <xdr:nvSpPr>
        <xdr:cNvPr id="15" name="Rectangle: Rounded Corners 14">
          <a:extLst>
            <a:ext uri="{FF2B5EF4-FFF2-40B4-BE49-F238E27FC236}">
              <a16:creationId xmlns:a16="http://schemas.microsoft.com/office/drawing/2014/main" id="{99F5B6C0-0F7F-4316-8C02-D090E2508865}"/>
            </a:ext>
          </a:extLst>
        </xdr:cNvPr>
        <xdr:cNvSpPr/>
      </xdr:nvSpPr>
      <xdr:spPr>
        <a:xfrm>
          <a:off x="5619749" y="5353050"/>
          <a:ext cx="2219326" cy="190500"/>
        </a:xfrm>
        <a:prstGeom prst="roundRect">
          <a:avLst>
            <a:gd name="adj" fmla="val 10417"/>
          </a:avLst>
        </a:prstGeom>
        <a:noFill/>
        <a:ln>
          <a:noFill/>
          <a:prstDash val="sysDash"/>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a:solidFill>
              <a:srgbClr val="0070C0"/>
            </a:solidFill>
            <a:latin typeface="Consolas" panose="020B0609020204030204" pitchFamily="49" charset="0"/>
          </a:endParaRPr>
        </a:p>
      </xdr:txBody>
    </xdr:sp>
    <xdr:clientData/>
  </xdr:twoCellAnchor>
  <xdr:twoCellAnchor>
    <xdr:from>
      <xdr:col>7</xdr:col>
      <xdr:colOff>323850</xdr:colOff>
      <xdr:row>31</xdr:row>
      <xdr:rowOff>0</xdr:rowOff>
    </xdr:from>
    <xdr:to>
      <xdr:col>7</xdr:col>
      <xdr:colOff>1724024</xdr:colOff>
      <xdr:row>45</xdr:row>
      <xdr:rowOff>0</xdr:rowOff>
    </xdr:to>
    <xdr:sp macro="" textlink="">
      <xdr:nvSpPr>
        <xdr:cNvPr id="17" name="Rectangle: Rounded Corners 16">
          <a:extLst>
            <a:ext uri="{FF2B5EF4-FFF2-40B4-BE49-F238E27FC236}">
              <a16:creationId xmlns:a16="http://schemas.microsoft.com/office/drawing/2014/main" id="{57E14559-2B33-43CD-B83D-337F774377BC}"/>
            </a:ext>
          </a:extLst>
        </xdr:cNvPr>
        <xdr:cNvSpPr/>
      </xdr:nvSpPr>
      <xdr:spPr>
        <a:xfrm>
          <a:off x="5619750" y="6305550"/>
          <a:ext cx="1400174" cy="2667000"/>
        </a:xfrm>
        <a:prstGeom prst="roundRect">
          <a:avLst>
            <a:gd name="adj" fmla="val 10417"/>
          </a:avLst>
        </a:prstGeom>
        <a:noFill/>
        <a:ln>
          <a:noFill/>
          <a:prstDash val="sysDash"/>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a:solidFill>
              <a:srgbClr val="0070C0"/>
            </a:solidFill>
            <a:latin typeface="Consolas" panose="020B0609020204030204" pitchFamily="49"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579120</xdr:colOff>
      <xdr:row>6</xdr:row>
      <xdr:rowOff>350520</xdr:rowOff>
    </xdr:from>
    <xdr:to>
      <xdr:col>6</xdr:col>
      <xdr:colOff>762000</xdr:colOff>
      <xdr:row>13</xdr:row>
      <xdr:rowOff>60960</xdr:rowOff>
    </xdr:to>
    <mc:AlternateContent xmlns:mc="http://schemas.openxmlformats.org/markup-compatibility/2006" xmlns:a14="http://schemas.microsoft.com/office/drawing/2010/main">
      <mc:Choice Requires="a14">
        <xdr:graphicFrame macro="">
          <xdr:nvGraphicFramePr>
            <xdr:cNvPr id="4" name="Loc">
              <a:extLst>
                <a:ext uri="{FF2B5EF4-FFF2-40B4-BE49-F238E27FC236}">
                  <a16:creationId xmlns:a16="http://schemas.microsoft.com/office/drawing/2014/main" id="{65B4A2F0-CEA1-408F-A10F-FE310C583730}"/>
                </a:ext>
              </a:extLst>
            </xdr:cNvPr>
            <xdr:cNvGraphicFramePr/>
          </xdr:nvGraphicFramePr>
          <xdr:xfrm>
            <a:off x="0" y="0"/>
            <a:ext cx="0" cy="0"/>
          </xdr:xfrm>
          <a:graphic>
            <a:graphicData uri="http://schemas.microsoft.com/office/drawing/2010/slicer">
              <sle:slicer xmlns:sle="http://schemas.microsoft.com/office/drawing/2010/slicer" name="Loc"/>
            </a:graphicData>
          </a:graphic>
        </xdr:graphicFrame>
      </mc:Choice>
      <mc:Fallback xmlns="">
        <xdr:sp macro="" textlink="">
          <xdr:nvSpPr>
            <xdr:cNvPr id="0" name=""/>
            <xdr:cNvSpPr>
              <a:spLocks noTextEdit="1"/>
            </xdr:cNvSpPr>
          </xdr:nvSpPr>
          <xdr:spPr>
            <a:xfrm>
              <a:off x="6537960" y="1744980"/>
              <a:ext cx="1828800" cy="1181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10</xdr:col>
      <xdr:colOff>426720</xdr:colOff>
      <xdr:row>8</xdr:row>
      <xdr:rowOff>152400</xdr:rowOff>
    </xdr:from>
    <xdr:to>
      <xdr:col>12</xdr:col>
      <xdr:colOff>502920</xdr:colOff>
      <xdr:row>26</xdr:row>
      <xdr:rowOff>99060</xdr:rowOff>
    </xdr:to>
    <mc:AlternateContent xmlns:mc="http://schemas.openxmlformats.org/markup-compatibility/2006" xmlns:sle15="http://schemas.microsoft.com/office/drawing/2012/slicer">
      <mc:Choice Requires="sle15">
        <xdr:graphicFrame macro="">
          <xdr:nvGraphicFramePr>
            <xdr:cNvPr id="2" name="Department 1">
              <a:extLst>
                <a:ext uri="{FF2B5EF4-FFF2-40B4-BE49-F238E27FC236}">
                  <a16:creationId xmlns:a16="http://schemas.microsoft.com/office/drawing/2014/main" id="{A7600E84-FD6F-409E-BC6D-D7802EB12733}"/>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0812780" y="1615440"/>
              <a:ext cx="1828800" cy="360426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0</xdr:col>
      <xdr:colOff>213360</xdr:colOff>
      <xdr:row>1</xdr:row>
      <xdr:rowOff>76200</xdr:rowOff>
    </xdr:from>
    <xdr:to>
      <xdr:col>12</xdr:col>
      <xdr:colOff>281940</xdr:colOff>
      <xdr:row>25</xdr:row>
      <xdr:rowOff>60960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2CCAE6F5-AA92-4121-BE44-37508833378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13360" y="647700"/>
              <a:ext cx="7383780" cy="437388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12</xdr:col>
      <xdr:colOff>426720</xdr:colOff>
      <xdr:row>1</xdr:row>
      <xdr:rowOff>68580</xdr:rowOff>
    </xdr:from>
    <xdr:to>
      <xdr:col>14</xdr:col>
      <xdr:colOff>350520</xdr:colOff>
      <xdr:row>12</xdr:row>
      <xdr:rowOff>160019</xdr:rowOff>
    </xdr:to>
    <mc:AlternateContent xmlns:mc="http://schemas.openxmlformats.org/markup-compatibility/2006" xmlns:sle15="http://schemas.microsoft.com/office/drawing/2012/slicer">
      <mc:Choice Requires="sle15">
        <xdr:graphicFrame macro="">
          <xdr:nvGraphicFramePr>
            <xdr:cNvPr id="3" name="Rating 1">
              <a:extLst>
                <a:ext uri="{FF2B5EF4-FFF2-40B4-BE49-F238E27FC236}">
                  <a16:creationId xmlns:a16="http://schemas.microsoft.com/office/drawing/2014/main" id="{B80904C9-F1E5-47A9-94F0-215DB6CCE79B}"/>
                </a:ext>
              </a:extLst>
            </xdr:cNvPr>
            <xdr:cNvGraphicFramePr/>
          </xdr:nvGraphicFramePr>
          <xdr:xfrm>
            <a:off x="0" y="0"/>
            <a:ext cx="0" cy="0"/>
          </xdr:xfrm>
          <a:graphic>
            <a:graphicData uri="http://schemas.microsoft.com/office/drawing/2010/slicer">
              <sle:slicer xmlns:sle="http://schemas.microsoft.com/office/drawing/2010/slicer" name="Rating 1"/>
            </a:graphicData>
          </a:graphic>
        </xdr:graphicFrame>
      </mc:Choice>
      <mc:Fallback xmlns="">
        <xdr:sp macro="" textlink="">
          <xdr:nvSpPr>
            <xdr:cNvPr id="0" name=""/>
            <xdr:cNvSpPr>
              <a:spLocks noTextEdit="1"/>
            </xdr:cNvSpPr>
          </xdr:nvSpPr>
          <xdr:spPr>
            <a:xfrm>
              <a:off x="7741920" y="640080"/>
              <a:ext cx="1828800" cy="2103119"/>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14</xdr:col>
      <xdr:colOff>419100</xdr:colOff>
      <xdr:row>1</xdr:row>
      <xdr:rowOff>83821</xdr:rowOff>
    </xdr:from>
    <xdr:to>
      <xdr:col>17</xdr:col>
      <xdr:colOff>198120</xdr:colOff>
      <xdr:row>8</xdr:row>
      <xdr:rowOff>1</xdr:rowOff>
    </xdr:to>
    <mc:AlternateContent xmlns:mc="http://schemas.openxmlformats.org/markup-compatibility/2006" xmlns:sle15="http://schemas.microsoft.com/office/drawing/2012/slicer">
      <mc:Choice Requires="sle15">
        <xdr:graphicFrame macro="">
          <xdr:nvGraphicFramePr>
            <xdr:cNvPr id="4" name="Loc 2">
              <a:extLst>
                <a:ext uri="{FF2B5EF4-FFF2-40B4-BE49-F238E27FC236}">
                  <a16:creationId xmlns:a16="http://schemas.microsoft.com/office/drawing/2014/main" id="{63F3B198-986F-46E4-970C-2B648B5D71AA}"/>
                </a:ext>
              </a:extLst>
            </xdr:cNvPr>
            <xdr:cNvGraphicFramePr/>
          </xdr:nvGraphicFramePr>
          <xdr:xfrm>
            <a:off x="0" y="0"/>
            <a:ext cx="0" cy="0"/>
          </xdr:xfrm>
          <a:graphic>
            <a:graphicData uri="http://schemas.microsoft.com/office/drawing/2010/slicer">
              <sle:slicer xmlns:sle="http://schemas.microsoft.com/office/drawing/2010/slicer" name="Loc 2"/>
            </a:graphicData>
          </a:graphic>
        </xdr:graphicFrame>
      </mc:Choice>
      <mc:Fallback xmlns="">
        <xdr:sp macro="" textlink="">
          <xdr:nvSpPr>
            <xdr:cNvPr id="0" name=""/>
            <xdr:cNvSpPr>
              <a:spLocks noTextEdit="1"/>
            </xdr:cNvSpPr>
          </xdr:nvSpPr>
          <xdr:spPr>
            <a:xfrm>
              <a:off x="9639300" y="655321"/>
              <a:ext cx="1828800" cy="119634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absolute">
    <xdr:from>
      <xdr:col>11</xdr:col>
      <xdr:colOff>274320</xdr:colOff>
      <xdr:row>0</xdr:row>
      <xdr:rowOff>358140</xdr:rowOff>
    </xdr:from>
    <xdr:to>
      <xdr:col>12</xdr:col>
      <xdr:colOff>1417320</xdr:colOff>
      <xdr:row>21</xdr:row>
      <xdr:rowOff>137160</xdr:rowOff>
    </xdr:to>
    <mc:AlternateContent xmlns:mc="http://schemas.openxmlformats.org/markup-compatibility/2006" xmlns:sle15="http://schemas.microsoft.com/office/drawing/2012/slicer">
      <mc:Choice Requires="sle15">
        <xdr:graphicFrame macro="">
          <xdr:nvGraphicFramePr>
            <xdr:cNvPr id="2" name="Department">
              <a:extLst>
                <a:ext uri="{FF2B5EF4-FFF2-40B4-BE49-F238E27FC236}">
                  <a16:creationId xmlns:a16="http://schemas.microsoft.com/office/drawing/2014/main" id="{3DE7DAE2-5403-49FF-B65F-8BB72DAFFCF9}"/>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1170920" y="358140"/>
              <a:ext cx="1752600" cy="380238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191.93226238426" createdVersion="7" refreshedVersion="7" minRefreshableVersion="3" recordCount="973" xr:uid="{44962C20-D6B7-4C57-9B99-49999AFD15F6}">
  <cacheSource type="worksheet">
    <worksheetSource ref="A1:O973" sheet="employees_data"/>
  </cacheSource>
  <cacheFields count="14">
    <cacheField name="Name" numFmtId="0">
      <sharedItems containsBlank="1"/>
    </cacheField>
    <cacheField name="Age" numFmtId="0">
      <sharedItems containsString="0" containsBlank="1" containsNumber="1" containsInteger="1" minValue="18" maxValue="60"/>
    </cacheField>
    <cacheField name="Gender" numFmtId="0">
      <sharedItems containsBlank="1" count="3">
        <s v="Male"/>
        <s v="Female"/>
        <m/>
      </sharedItems>
    </cacheField>
    <cacheField name="Department" numFmtId="0">
      <sharedItems containsBlank="1" count="14">
        <s v="Sales"/>
        <s v="Engineering"/>
        <s v="Other"/>
        <s v="Legal"/>
        <s v="Support"/>
        <s v="Human Resources"/>
        <s v="Services"/>
        <s v="Business Development"/>
        <s v="Product Management"/>
        <s v="Training"/>
        <s v="Research and Development"/>
        <s v="Accounting"/>
        <s v="Marketing"/>
        <m/>
      </sharedItems>
    </cacheField>
    <cacheField name="Salary" numFmtId="166">
      <sharedItems containsString="0" containsBlank="1" containsNumber="1" containsInteger="1" minValue="28130" maxValue="119930"/>
    </cacheField>
    <cacheField name="Loc" numFmtId="0">
      <sharedItems containsBlank="1" count="4">
        <s v="Bellevue"/>
        <s v="Wellington"/>
        <s v="Los Angeles"/>
        <m/>
      </sharedItems>
    </cacheField>
    <cacheField name="Rating" numFmtId="0">
      <sharedItems containsBlank="1" count="7">
        <s v="Very Good"/>
        <s v="Good"/>
        <s v="Not Rated"/>
        <s v="Poor"/>
        <s v="Average"/>
        <s v="Very Poor"/>
        <m/>
      </sharedItems>
    </cacheField>
    <cacheField name="EducationField" numFmtId="0">
      <sharedItems containsBlank="1"/>
    </cacheField>
    <cacheField name="MaritalStatus" numFmtId="0">
      <sharedItems containsBlank="1"/>
    </cacheField>
    <cacheField name="OverTime" numFmtId="0">
      <sharedItems containsBlank="1" count="3">
        <s v="Yes"/>
        <s v="No"/>
        <m/>
      </sharedItems>
    </cacheField>
    <cacheField name="Num_Companies_Worked" numFmtId="0">
      <sharedItems containsString="0" containsBlank="1" containsNumber="1" containsInteger="1" minValue="0" maxValue="9"/>
    </cacheField>
    <cacheField name="Total_Working_Years" numFmtId="0">
      <sharedItems containsString="0" containsBlank="1" containsNumber="1" containsInteger="1" minValue="0" maxValue="40"/>
    </cacheField>
    <cacheField name="Years_At_Company" numFmtId="0">
      <sharedItems containsString="0" containsBlank="1" containsNumber="1" containsInteger="1" minValue="0" maxValue="40"/>
    </cacheField>
    <cacheField name="Years_Since_Last_Promotion" numFmtId="0">
      <sharedItems containsString="0" containsBlank="1" containsNumber="1" containsInteger="1" minValue="0" maxValue="15"/>
    </cacheField>
  </cacheFields>
  <extLst>
    <ext xmlns:x14="http://schemas.microsoft.com/office/spreadsheetml/2009/9/main" uri="{725AE2AE-9491-48be-B2B4-4EB974FC3084}">
      <x14:pivotCacheDefinition pivotCacheId="212489718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73">
  <r>
    <s v="Ches Bonnell"/>
    <n v="41"/>
    <x v="0"/>
    <x v="0"/>
    <n v="88050"/>
    <x v="0"/>
    <x v="0"/>
    <s v="Life Sciences"/>
    <s v="Single"/>
    <x v="0"/>
    <n v="8"/>
    <n v="8"/>
    <n v="6"/>
    <n v="0"/>
  </r>
  <r>
    <s v="Garwin Peasegood"/>
    <n v="49"/>
    <x v="1"/>
    <x v="1"/>
    <n v="68220"/>
    <x v="0"/>
    <x v="1"/>
    <s v="Life Sciences"/>
    <s v="Married"/>
    <x v="1"/>
    <n v="1"/>
    <n v="10"/>
    <n v="10"/>
    <n v="1"/>
  </r>
  <r>
    <s v="Sidoney Yitzhok"/>
    <n v="37"/>
    <x v="1"/>
    <x v="2"/>
    <n v="118440"/>
    <x v="1"/>
    <x v="2"/>
    <s v="Other"/>
    <s v="Single"/>
    <x v="0"/>
    <n v="6"/>
    <n v="7"/>
    <n v="0"/>
    <n v="0"/>
  </r>
  <r>
    <s v="Saunders Blumson"/>
    <n v="33"/>
    <x v="1"/>
    <x v="3"/>
    <n v="56370"/>
    <x v="2"/>
    <x v="0"/>
    <s v="Life Sciences"/>
    <s v="Married"/>
    <x v="0"/>
    <n v="1"/>
    <n v="8"/>
    <n v="8"/>
    <n v="3"/>
  </r>
  <r>
    <s v="Gardy Grigorey"/>
    <n v="27"/>
    <x v="0"/>
    <x v="4"/>
    <n v="107090"/>
    <x v="2"/>
    <x v="3"/>
    <s v="Medical"/>
    <s v="Married"/>
    <x v="1"/>
    <n v="9"/>
    <n v="6"/>
    <n v="2"/>
    <n v="2"/>
  </r>
  <r>
    <s v="Marlie Charsley"/>
    <n v="32"/>
    <x v="1"/>
    <x v="4"/>
    <n v="108450"/>
    <x v="1"/>
    <x v="3"/>
    <s v="Life Sciences"/>
    <s v="Single"/>
    <x v="1"/>
    <n v="0"/>
    <n v="8"/>
    <n v="7"/>
    <n v="3"/>
  </r>
  <r>
    <s v="Adella Hartshorne"/>
    <n v="59"/>
    <x v="0"/>
    <x v="5"/>
    <n v="41160"/>
    <x v="0"/>
    <x v="4"/>
    <s v="Medical"/>
    <s v="Married"/>
    <x v="0"/>
    <n v="4"/>
    <n v="12"/>
    <n v="1"/>
    <n v="0"/>
  </r>
  <r>
    <s v="Rasla Fisby"/>
    <n v="30"/>
    <x v="1"/>
    <x v="3"/>
    <n v="109000"/>
    <x v="1"/>
    <x v="0"/>
    <s v="Life Sciences"/>
    <s v="Divorced"/>
    <x v="1"/>
    <n v="1"/>
    <n v="1"/>
    <n v="1"/>
    <n v="0"/>
  </r>
  <r>
    <s v="Rayna Gamlin"/>
    <n v="38"/>
    <x v="0"/>
    <x v="6"/>
    <n v="43020"/>
    <x v="1"/>
    <x v="4"/>
    <s v="Life Sciences"/>
    <s v="Single"/>
    <x v="1"/>
    <n v="0"/>
    <n v="10"/>
    <n v="9"/>
    <n v="1"/>
  </r>
  <r>
    <s v="Willi Vasey"/>
    <n v="36"/>
    <x v="0"/>
    <x v="4"/>
    <n v="37800"/>
    <x v="2"/>
    <x v="4"/>
    <s v="Medical"/>
    <s v="Married"/>
    <x v="1"/>
    <n v="6"/>
    <n v="17"/>
    <n v="7"/>
    <n v="7"/>
  </r>
  <r>
    <s v="Selby Hacker"/>
    <n v="35"/>
    <x v="1"/>
    <x v="7"/>
    <n v="88380"/>
    <x v="0"/>
    <x v="4"/>
    <s v="Medical"/>
    <s v="Married"/>
    <x v="1"/>
    <n v="0"/>
    <n v="6"/>
    <n v="5"/>
    <n v="0"/>
  </r>
  <r>
    <s v="Stefa Eggleston"/>
    <n v="29"/>
    <x v="1"/>
    <x v="0"/>
    <n v="84420"/>
    <x v="2"/>
    <x v="4"/>
    <s v="Life Sciences"/>
    <s v="Single"/>
    <x v="0"/>
    <n v="0"/>
    <n v="10"/>
    <n v="9"/>
    <n v="0"/>
  </r>
  <r>
    <s v="Phylys Benitez"/>
    <n v="31"/>
    <x v="0"/>
    <x v="8"/>
    <n v="101760"/>
    <x v="1"/>
    <x v="4"/>
    <s v="Life Sciences"/>
    <s v="Divorced"/>
    <x v="1"/>
    <n v="1"/>
    <n v="5"/>
    <n v="5"/>
    <n v="4"/>
  </r>
  <r>
    <s v="Ronnie Sinyard"/>
    <n v="34"/>
    <x v="0"/>
    <x v="3"/>
    <n v="110780"/>
    <x v="1"/>
    <x v="1"/>
    <s v="Medical"/>
    <s v="Divorced"/>
    <x v="1"/>
    <n v="0"/>
    <n v="3"/>
    <n v="2"/>
    <n v="1"/>
  </r>
  <r>
    <s v="Axel Grigaut"/>
    <n v="28"/>
    <x v="1"/>
    <x v="0"/>
    <n v="68430"/>
    <x v="1"/>
    <x v="3"/>
    <s v="Life Sciences"/>
    <s v="Single"/>
    <x v="0"/>
    <n v="5"/>
    <n v="6"/>
    <n v="4"/>
    <n v="0"/>
  </r>
  <r>
    <s v="Timmi Durran"/>
    <n v="29"/>
    <x v="0"/>
    <x v="5"/>
    <n v="105370"/>
    <x v="1"/>
    <x v="1"/>
    <s v="Life Sciences"/>
    <s v="Divorced"/>
    <x v="1"/>
    <n v="1"/>
    <n v="10"/>
    <n v="10"/>
    <n v="8"/>
  </r>
  <r>
    <s v="Minna Showler"/>
    <n v="32"/>
    <x v="1"/>
    <x v="9"/>
    <n v="113800"/>
    <x v="2"/>
    <x v="1"/>
    <s v="Life Sciences"/>
    <s v="Divorced"/>
    <x v="0"/>
    <n v="0"/>
    <n v="7"/>
    <n v="6"/>
    <n v="0"/>
  </r>
  <r>
    <s v="Dyanne Strafen"/>
    <n v="22"/>
    <x v="1"/>
    <x v="1"/>
    <n v="76300"/>
    <x v="0"/>
    <x v="4"/>
    <s v="Medical"/>
    <s v="Divorced"/>
    <x v="0"/>
    <n v="1"/>
    <n v="1"/>
    <n v="1"/>
    <n v="0"/>
  </r>
  <r>
    <s v="Dorolice Farry"/>
    <n v="53"/>
    <x v="1"/>
    <x v="0"/>
    <n v="44530"/>
    <x v="2"/>
    <x v="4"/>
    <s v="Life Sciences"/>
    <s v="Married"/>
    <x v="1"/>
    <n v="2"/>
    <n v="31"/>
    <n v="25"/>
    <n v="3"/>
  </r>
  <r>
    <s v="Elliot Tuplin"/>
    <n v="38"/>
    <x v="1"/>
    <x v="0"/>
    <n v="63710"/>
    <x v="2"/>
    <x v="4"/>
    <s v="Life Sciences"/>
    <s v="Single"/>
    <x v="0"/>
    <n v="5"/>
    <n v="6"/>
    <n v="3"/>
    <n v="1"/>
  </r>
  <r>
    <s v="Lion Adcock"/>
    <n v="24"/>
    <x v="1"/>
    <x v="3"/>
    <n v="62780"/>
    <x v="0"/>
    <x v="4"/>
    <s v="Other"/>
    <s v="Divorced"/>
    <x v="1"/>
    <n v="0"/>
    <n v="5"/>
    <n v="4"/>
    <n v="1"/>
  </r>
  <r>
    <s v="Vic Radolf"/>
    <n v="36"/>
    <x v="0"/>
    <x v="8"/>
    <n v="119750"/>
    <x v="1"/>
    <x v="0"/>
    <s v="Life Sciences"/>
    <s v="Single"/>
    <x v="1"/>
    <n v="7"/>
    <n v="10"/>
    <n v="5"/>
    <n v="0"/>
  </r>
  <r>
    <s v="Tiffani Mecozzi"/>
    <n v="34"/>
    <x v="0"/>
    <x v="9"/>
    <n v="116980"/>
    <x v="0"/>
    <x v="4"/>
    <s v="Life Sciences"/>
    <s v="Single"/>
    <x v="1"/>
    <n v="0"/>
    <n v="13"/>
    <n v="12"/>
    <n v="2"/>
  </r>
  <r>
    <s v="Jeane Bermingham"/>
    <n v="21"/>
    <x v="0"/>
    <x v="10"/>
    <n v="35940"/>
    <x v="2"/>
    <x v="5"/>
    <s v="Life Sciences"/>
    <s v="Single"/>
    <x v="1"/>
    <n v="1"/>
    <n v="0"/>
    <n v="0"/>
    <n v="0"/>
  </r>
  <r>
    <s v="Gavan Puttan"/>
    <n v="34"/>
    <x v="1"/>
    <x v="11"/>
    <n v="109040"/>
    <x v="1"/>
    <x v="1"/>
    <s v="Medical"/>
    <s v="Single"/>
    <x v="1"/>
    <n v="2"/>
    <n v="8"/>
    <n v="4"/>
    <n v="1"/>
  </r>
  <r>
    <s v="Danielle Johananoff"/>
    <n v="53"/>
    <x v="0"/>
    <x v="6"/>
    <n v="109160"/>
    <x v="0"/>
    <x v="4"/>
    <s v="Other"/>
    <s v="Divorced"/>
    <x v="1"/>
    <n v="4"/>
    <n v="26"/>
    <n v="14"/>
    <n v="4"/>
  </r>
  <r>
    <s v="Rafaelita Blaksland"/>
    <n v="32"/>
    <x v="1"/>
    <x v="6"/>
    <n v="75540"/>
    <x v="2"/>
    <x v="1"/>
    <s v="Life Sciences"/>
    <s v="Single"/>
    <x v="0"/>
    <n v="1"/>
    <n v="10"/>
    <n v="10"/>
    <n v="6"/>
  </r>
  <r>
    <s v="Brit Hamnett"/>
    <n v="42"/>
    <x v="1"/>
    <x v="5"/>
    <n v="30000"/>
    <x v="1"/>
    <x v="4"/>
    <s v="Marketing"/>
    <s v="Married"/>
    <x v="1"/>
    <n v="0"/>
    <n v="10"/>
    <n v="9"/>
    <n v="4"/>
  </r>
  <r>
    <s v="Mable Phythian"/>
    <n v="44"/>
    <x v="0"/>
    <x v="1"/>
    <n v="76210"/>
    <x v="2"/>
    <x v="4"/>
    <s v="Medical"/>
    <s v="Married"/>
    <x v="1"/>
    <n v="3"/>
    <n v="24"/>
    <n v="22"/>
    <n v="5"/>
  </r>
  <r>
    <s v="Joella Maevela"/>
    <n v="46"/>
    <x v="0"/>
    <x v="0"/>
    <n v="112650"/>
    <x v="1"/>
    <x v="1"/>
    <s v="Marketing"/>
    <s v="Single"/>
    <x v="1"/>
    <n v="3"/>
    <n v="22"/>
    <n v="2"/>
    <n v="2"/>
  </r>
  <r>
    <s v="Mollie Hanway"/>
    <n v="33"/>
    <x v="0"/>
    <x v="2"/>
    <n v="108460"/>
    <x v="0"/>
    <x v="4"/>
    <s v="Medical"/>
    <s v="Single"/>
    <x v="1"/>
    <n v="4"/>
    <n v="7"/>
    <n v="1"/>
    <n v="0"/>
  </r>
  <r>
    <s v="Obidiah Westrope"/>
    <n v="44"/>
    <x v="1"/>
    <x v="3"/>
    <n v="69070"/>
    <x v="2"/>
    <x v="1"/>
    <s v="Other"/>
    <s v="Married"/>
    <x v="0"/>
    <n v="2"/>
    <n v="9"/>
    <n v="4"/>
    <n v="1"/>
  </r>
  <r>
    <s v="Murry Dryburgh"/>
    <n v="30"/>
    <x v="1"/>
    <x v="10"/>
    <n v="116520"/>
    <x v="2"/>
    <x v="3"/>
    <s v="Medical"/>
    <s v="Single"/>
    <x v="1"/>
    <n v="1"/>
    <n v="10"/>
    <n v="10"/>
    <n v="1"/>
  </r>
  <r>
    <s v="Abbie Tann"/>
    <n v="39"/>
    <x v="1"/>
    <x v="7"/>
    <n v="96560"/>
    <x v="0"/>
    <x v="1"/>
    <s v="Technical Degree"/>
    <s v="Married"/>
    <x v="1"/>
    <n v="3"/>
    <n v="19"/>
    <n v="1"/>
    <n v="0"/>
  </r>
  <r>
    <s v="Aluin Churly"/>
    <n v="24"/>
    <x v="1"/>
    <x v="10"/>
    <n v="36460"/>
    <x v="2"/>
    <x v="2"/>
    <s v="Medical"/>
    <s v="Married"/>
    <x v="0"/>
    <n v="2"/>
    <n v="6"/>
    <n v="2"/>
    <n v="2"/>
  </r>
  <r>
    <s v="Bennett Gimenez"/>
    <n v="43"/>
    <x v="1"/>
    <x v="5"/>
    <n v="50950"/>
    <x v="1"/>
    <x v="1"/>
    <s v="Medical"/>
    <s v="Divorced"/>
    <x v="1"/>
    <n v="1"/>
    <n v="6"/>
    <n v="5"/>
    <n v="1"/>
  </r>
  <r>
    <s v="Isa Mogie"/>
    <n v="50"/>
    <x v="1"/>
    <x v="9"/>
    <n v="75440"/>
    <x v="2"/>
    <x v="1"/>
    <s v="Marketing"/>
    <s v="Married"/>
    <x v="0"/>
    <n v="1"/>
    <n v="3"/>
    <n v="3"/>
    <n v="0"/>
  </r>
  <r>
    <s v="Yves Clunie"/>
    <n v="35"/>
    <x v="0"/>
    <x v="12"/>
    <n v="84760"/>
    <x v="0"/>
    <x v="4"/>
    <s v="Marketing"/>
    <s v="Married"/>
    <x v="1"/>
    <n v="1"/>
    <n v="2"/>
    <n v="2"/>
    <n v="2"/>
  </r>
  <r>
    <s v="Iain Wiburn"/>
    <n v="36"/>
    <x v="0"/>
    <x v="0"/>
    <n v="82240"/>
    <x v="2"/>
    <x v="4"/>
    <s v="Life Sciences"/>
    <s v="Married"/>
    <x v="0"/>
    <n v="9"/>
    <n v="6"/>
    <n v="1"/>
    <n v="0"/>
  </r>
  <r>
    <s v="Nonah Bissell"/>
    <n v="33"/>
    <x v="1"/>
    <x v="1"/>
    <n v="28330"/>
    <x v="2"/>
    <x v="3"/>
    <s v="Life Sciences"/>
    <s v="Married"/>
    <x v="1"/>
    <n v="2"/>
    <n v="10"/>
    <n v="5"/>
    <n v="1"/>
  </r>
  <r>
    <s v="Mendel Gentsch"/>
    <n v="35"/>
    <x v="0"/>
    <x v="5"/>
    <n v="60580"/>
    <x v="0"/>
    <x v="5"/>
    <s v="Other"/>
    <s v="Divorced"/>
    <x v="1"/>
    <n v="1"/>
    <n v="1"/>
    <n v="1"/>
    <n v="0"/>
  </r>
  <r>
    <s v="Alfred Peplay"/>
    <n v="27"/>
    <x v="1"/>
    <x v="5"/>
    <n v="45510"/>
    <x v="0"/>
    <x v="0"/>
    <s v="Life Sciences"/>
    <s v="Divorced"/>
    <x v="1"/>
    <n v="1"/>
    <n v="1"/>
    <n v="1"/>
    <n v="0"/>
  </r>
  <r>
    <s v="Adelina Cheeseman"/>
    <n v="26"/>
    <x v="1"/>
    <x v="4"/>
    <n v="110770"/>
    <x v="2"/>
    <x v="0"/>
    <s v="Life Sciences"/>
    <s v="Single"/>
    <x v="1"/>
    <n v="1"/>
    <n v="1"/>
    <n v="1"/>
    <n v="0"/>
  </r>
  <r>
    <s v="Minetta Parsons"/>
    <n v="27"/>
    <x v="1"/>
    <x v="5"/>
    <n v="86920"/>
    <x v="1"/>
    <x v="1"/>
    <s v="Life Sciences"/>
    <s v="Single"/>
    <x v="1"/>
    <n v="1"/>
    <n v="9"/>
    <n v="9"/>
    <n v="1"/>
  </r>
  <r>
    <s v="Hobard Benninger"/>
    <n v="30"/>
    <x v="1"/>
    <x v="8"/>
    <n v="84680"/>
    <x v="1"/>
    <x v="4"/>
    <s v="Medical"/>
    <s v="Single"/>
    <x v="1"/>
    <n v="1"/>
    <n v="12"/>
    <n v="12"/>
    <n v="3"/>
  </r>
  <r>
    <s v="Fancy Bonin"/>
    <n v="41"/>
    <x v="0"/>
    <x v="9"/>
    <n v="36860"/>
    <x v="0"/>
    <x v="1"/>
    <s v="Technical Degree"/>
    <s v="Married"/>
    <x v="1"/>
    <n v="1"/>
    <n v="23"/>
    <n v="22"/>
    <n v="15"/>
  </r>
  <r>
    <s v="Laura Gomar"/>
    <n v="34"/>
    <x v="1"/>
    <x v="10"/>
    <n v="114010"/>
    <x v="0"/>
    <x v="3"/>
    <s v="Marketing"/>
    <s v="Single"/>
    <x v="1"/>
    <n v="0"/>
    <n v="10"/>
    <n v="9"/>
    <n v="8"/>
  </r>
  <r>
    <s v="Beatrix Schoales"/>
    <n v="37"/>
    <x v="0"/>
    <x v="0"/>
    <n v="54130"/>
    <x v="2"/>
    <x v="4"/>
    <s v="Life Sciences"/>
    <s v="Married"/>
    <x v="1"/>
    <n v="4"/>
    <n v="8"/>
    <n v="1"/>
    <n v="0"/>
  </r>
  <r>
    <s v="Clemmie Hebblewaite"/>
    <n v="46"/>
    <x v="0"/>
    <x v="6"/>
    <n v="81720"/>
    <x v="2"/>
    <x v="5"/>
    <s v="Marketing"/>
    <s v="Single"/>
    <x v="0"/>
    <n v="4"/>
    <n v="14"/>
    <n v="9"/>
    <n v="0"/>
  </r>
  <r>
    <s v="Issie Crippes"/>
    <n v="35"/>
    <x v="1"/>
    <x v="8"/>
    <n v="84470"/>
    <x v="1"/>
    <x v="0"/>
    <s v="Life Sciences"/>
    <s v="Married"/>
    <x v="1"/>
    <n v="1"/>
    <n v="1"/>
    <n v="1"/>
    <n v="0"/>
  </r>
  <r>
    <s v="Vasily MacVanamy"/>
    <n v="48"/>
    <x v="1"/>
    <x v="5"/>
    <n v="114600"/>
    <x v="0"/>
    <x v="4"/>
    <s v="Life Sciences"/>
    <s v="Single"/>
    <x v="0"/>
    <n v="9"/>
    <n v="23"/>
    <n v="1"/>
    <n v="0"/>
  </r>
  <r>
    <s v="Aile Strathearn"/>
    <n v="28"/>
    <x v="1"/>
    <x v="12"/>
    <n v="114690"/>
    <x v="0"/>
    <x v="1"/>
    <s v="Technical Degree"/>
    <s v="Single"/>
    <x v="0"/>
    <n v="1"/>
    <n v="2"/>
    <n v="2"/>
    <n v="2"/>
  </r>
  <r>
    <s v="Shellysheldon Mahady"/>
    <n v="44"/>
    <x v="1"/>
    <x v="9"/>
    <n v="57350"/>
    <x v="0"/>
    <x v="5"/>
    <s v="Marketing"/>
    <s v="Divorced"/>
    <x v="0"/>
    <n v="5"/>
    <n v="9"/>
    <n v="4"/>
    <n v="1"/>
  </r>
  <r>
    <s v="Laney Renne"/>
    <n v="35"/>
    <x v="1"/>
    <x v="1"/>
    <n v="51200"/>
    <x v="2"/>
    <x v="1"/>
    <s v="Medical"/>
    <s v="Married"/>
    <x v="0"/>
    <n v="2"/>
    <n v="10"/>
    <n v="4"/>
    <n v="2"/>
  </r>
  <r>
    <s v="Trace Sidsaff"/>
    <n v="26"/>
    <x v="1"/>
    <x v="11"/>
    <n v="85260"/>
    <x v="2"/>
    <x v="3"/>
    <s v="Marketing"/>
    <s v="Married"/>
    <x v="0"/>
    <n v="7"/>
    <n v="5"/>
    <n v="2"/>
    <n v="0"/>
  </r>
  <r>
    <s v="Kelly Corkitt"/>
    <n v="33"/>
    <x v="0"/>
    <x v="5"/>
    <n v="71230"/>
    <x v="0"/>
    <x v="3"/>
    <s v="Life Sciences"/>
    <s v="Single"/>
    <x v="0"/>
    <n v="1"/>
    <n v="15"/>
    <n v="15"/>
    <n v="8"/>
  </r>
  <r>
    <s v="Karlen McCaffrey"/>
    <n v="35"/>
    <x v="0"/>
    <x v="6"/>
    <n v="107660"/>
    <x v="2"/>
    <x v="5"/>
    <s v="Life Sciences"/>
    <s v="Married"/>
    <x v="1"/>
    <n v="1"/>
    <n v="9"/>
    <n v="9"/>
    <n v="1"/>
  </r>
  <r>
    <s v="Jordain Sparkwill"/>
    <n v="35"/>
    <x v="0"/>
    <x v="8"/>
    <n v="75230"/>
    <x v="1"/>
    <x v="1"/>
    <s v="Medical"/>
    <s v="Married"/>
    <x v="0"/>
    <n v="3"/>
    <n v="4"/>
    <n v="2"/>
    <n v="2"/>
  </r>
  <r>
    <s v="Billie Croucher"/>
    <n v="31"/>
    <x v="0"/>
    <x v="1"/>
    <n v="108080"/>
    <x v="2"/>
    <x v="3"/>
    <s v="Life Sciences"/>
    <s v="Divorced"/>
    <x v="1"/>
    <n v="3"/>
    <n v="10"/>
    <n v="7"/>
    <n v="1"/>
  </r>
  <r>
    <s v="Izzy Brisco"/>
    <n v="37"/>
    <x v="1"/>
    <x v="12"/>
    <n v="28480"/>
    <x v="1"/>
    <x v="4"/>
    <s v="Life Sciences"/>
    <s v="Divorced"/>
    <x v="1"/>
    <n v="1"/>
    <n v="7"/>
    <n v="7"/>
    <n v="0"/>
  </r>
  <r>
    <s v="Ignacius Losel"/>
    <n v="32"/>
    <x v="0"/>
    <x v="3"/>
    <n v="56620"/>
    <x v="2"/>
    <x v="1"/>
    <s v="Medical"/>
    <s v="Married"/>
    <x v="0"/>
    <n v="1"/>
    <n v="9"/>
    <n v="9"/>
    <n v="7"/>
  </r>
  <r>
    <s v="Peggi Bullas"/>
    <n v="38"/>
    <x v="1"/>
    <x v="4"/>
    <n v="87900"/>
    <x v="1"/>
    <x v="4"/>
    <s v="Life Sciences"/>
    <s v="Single"/>
    <x v="1"/>
    <n v="1"/>
    <n v="10"/>
    <n v="10"/>
    <n v="9"/>
  </r>
  <r>
    <s v="Bab Bridger"/>
    <n v="50"/>
    <x v="0"/>
    <x v="2"/>
    <n v="103550"/>
    <x v="2"/>
    <x v="4"/>
    <s v="Medical"/>
    <s v="Divorced"/>
    <x v="0"/>
    <n v="5"/>
    <n v="29"/>
    <n v="27"/>
    <n v="13"/>
  </r>
  <r>
    <s v="Dyna Doucette"/>
    <n v="59"/>
    <x v="0"/>
    <x v="0"/>
    <n v="78500"/>
    <x v="1"/>
    <x v="4"/>
    <s v="Life Sciences"/>
    <s v="Single"/>
    <x v="1"/>
    <n v="7"/>
    <n v="28"/>
    <n v="21"/>
    <n v="7"/>
  </r>
  <r>
    <s v="Marcellina Kitt"/>
    <n v="36"/>
    <x v="0"/>
    <x v="7"/>
    <n v="93930"/>
    <x v="2"/>
    <x v="0"/>
    <s v="Technical Degree"/>
    <s v="Divorced"/>
    <x v="1"/>
    <n v="1"/>
    <n v="17"/>
    <n v="17"/>
    <n v="12"/>
  </r>
  <r>
    <s v="Shela Goade"/>
    <n v="55"/>
    <x v="1"/>
    <x v="3"/>
    <n v="114770"/>
    <x v="2"/>
    <x v="1"/>
    <s v="Medical"/>
    <s v="Divorced"/>
    <x v="0"/>
    <n v="2"/>
    <n v="21"/>
    <n v="5"/>
    <n v="0"/>
  </r>
  <r>
    <s v="Gwenneth Fealey"/>
    <n v="36"/>
    <x v="0"/>
    <x v="2"/>
    <n v="73530"/>
    <x v="1"/>
    <x v="4"/>
    <s v="Life Sciences"/>
    <s v="Single"/>
    <x v="1"/>
    <n v="1"/>
    <n v="6"/>
    <n v="6"/>
    <n v="0"/>
  </r>
  <r>
    <s v="Kerrie Cockshutt"/>
    <n v="45"/>
    <x v="0"/>
    <x v="2"/>
    <n v="55310"/>
    <x v="0"/>
    <x v="4"/>
    <s v="Life Sciences"/>
    <s v="Divorced"/>
    <x v="1"/>
    <n v="2"/>
    <n v="25"/>
    <n v="1"/>
    <n v="0"/>
  </r>
  <r>
    <s v="Christopher Kezourec"/>
    <n v="35"/>
    <x v="1"/>
    <x v="9"/>
    <n v="49670"/>
    <x v="2"/>
    <x v="5"/>
    <s v="Medical"/>
    <s v="Married"/>
    <x v="1"/>
    <n v="4"/>
    <n v="5"/>
    <n v="3"/>
    <n v="1"/>
  </r>
  <r>
    <s v="Larry Pioch"/>
    <n v="36"/>
    <x v="0"/>
    <x v="10"/>
    <n v="40770"/>
    <x v="1"/>
    <x v="3"/>
    <s v="Medical"/>
    <s v="Married"/>
    <x v="0"/>
    <n v="0"/>
    <n v="2"/>
    <n v="1"/>
    <n v="0"/>
  </r>
  <r>
    <s v="Bethanne Shoppee"/>
    <n v="59"/>
    <x v="0"/>
    <x v="4"/>
    <n v="106780"/>
    <x v="1"/>
    <x v="1"/>
    <s v="Life Sciences"/>
    <s v="Single"/>
    <x v="1"/>
    <n v="7"/>
    <n v="20"/>
    <n v="4"/>
    <n v="1"/>
  </r>
  <r>
    <s v="Reidar Skechley"/>
    <n v="29"/>
    <x v="0"/>
    <x v="8"/>
    <n v="100730"/>
    <x v="1"/>
    <x v="4"/>
    <s v="Life Sciences"/>
    <s v="Married"/>
    <x v="1"/>
    <n v="0"/>
    <n v="6"/>
    <n v="5"/>
    <n v="0"/>
  </r>
  <r>
    <s v="Bari Toffano"/>
    <n v="31"/>
    <x v="0"/>
    <x v="8"/>
    <n v="74620"/>
    <x v="2"/>
    <x v="3"/>
    <s v="Medical"/>
    <s v="Single"/>
    <x v="1"/>
    <n v="1"/>
    <n v="1"/>
    <n v="1"/>
    <n v="1"/>
  </r>
  <r>
    <s v="Robinia Scholling"/>
    <n v="32"/>
    <x v="1"/>
    <x v="5"/>
    <n v="40450"/>
    <x v="2"/>
    <x v="4"/>
    <s v="Life Sciences"/>
    <s v="Married"/>
    <x v="1"/>
    <n v="1"/>
    <n v="10"/>
    <n v="10"/>
    <n v="0"/>
  </r>
  <r>
    <s v="Grover Cooksey"/>
    <n v="36"/>
    <x v="0"/>
    <x v="6"/>
    <n v="60560"/>
    <x v="2"/>
    <x v="3"/>
    <s v="Life Sciences"/>
    <s v="Married"/>
    <x v="1"/>
    <n v="3"/>
    <n v="5"/>
    <n v="1"/>
    <n v="0"/>
  </r>
  <r>
    <s v="Layton Crayden"/>
    <n v="31"/>
    <x v="0"/>
    <x v="8"/>
    <n v="114900"/>
    <x v="2"/>
    <x v="4"/>
    <s v="Life Sciences"/>
    <s v="Single"/>
    <x v="1"/>
    <n v="1"/>
    <n v="11"/>
    <n v="11"/>
    <n v="1"/>
  </r>
  <r>
    <s v="Marlowe Constantine"/>
    <n v="35"/>
    <x v="1"/>
    <x v="6"/>
    <n v="69860"/>
    <x v="1"/>
    <x v="4"/>
    <s v="Marketing"/>
    <s v="Single"/>
    <x v="1"/>
    <n v="0"/>
    <n v="16"/>
    <n v="15"/>
    <n v="2"/>
  </r>
  <r>
    <s v="Rhianna McLeoid"/>
    <n v="45"/>
    <x v="0"/>
    <x v="3"/>
    <n v="51320"/>
    <x v="2"/>
    <x v="4"/>
    <s v="Other"/>
    <s v="Married"/>
    <x v="0"/>
    <n v="4"/>
    <n v="17"/>
    <n v="0"/>
    <n v="0"/>
  </r>
  <r>
    <s v="Alida Welman"/>
    <n v="37"/>
    <x v="0"/>
    <x v="5"/>
    <n v="103600"/>
    <x v="2"/>
    <x v="4"/>
    <s v="Medical"/>
    <s v="Single"/>
    <x v="1"/>
    <n v="4"/>
    <n v="16"/>
    <n v="5"/>
    <n v="0"/>
  </r>
  <r>
    <s v="Jacobo Lasham"/>
    <n v="46"/>
    <x v="0"/>
    <x v="6"/>
    <n v="53540"/>
    <x v="2"/>
    <x v="5"/>
    <s v="Medical"/>
    <s v="Divorced"/>
    <x v="0"/>
    <n v="8"/>
    <n v="16"/>
    <n v="4"/>
    <n v="0"/>
  </r>
  <r>
    <s v="Rhody Odhams"/>
    <n v="30"/>
    <x v="0"/>
    <x v="9"/>
    <n v="98740"/>
    <x v="0"/>
    <x v="1"/>
    <s v="Life Sciences"/>
    <s v="Married"/>
    <x v="0"/>
    <n v="1"/>
    <n v="10"/>
    <n v="10"/>
    <n v="3"/>
  </r>
  <r>
    <s v="Zach Polon"/>
    <n v="35"/>
    <x v="1"/>
    <x v="12"/>
    <n v="115090"/>
    <x v="2"/>
    <x v="3"/>
    <s v="Medical"/>
    <s v="Single"/>
    <x v="1"/>
    <n v="1"/>
    <n v="6"/>
    <n v="6"/>
    <n v="0"/>
  </r>
  <r>
    <s v="Taddeo Jovis"/>
    <n v="55"/>
    <x v="0"/>
    <x v="0"/>
    <n v="51910"/>
    <x v="1"/>
    <x v="3"/>
    <s v="Life Sciences"/>
    <s v="Married"/>
    <x v="1"/>
    <n v="3"/>
    <n v="24"/>
    <n v="1"/>
    <n v="1"/>
  </r>
  <r>
    <s v="Katerine Lohden"/>
    <n v="38"/>
    <x v="0"/>
    <x v="4"/>
    <n v="34080"/>
    <x v="2"/>
    <x v="4"/>
    <s v="Medical"/>
    <s v="Divorced"/>
    <x v="0"/>
    <n v="7"/>
    <n v="17"/>
    <n v="13"/>
    <n v="1"/>
  </r>
  <r>
    <s v="Jakob Philippe"/>
    <n v="34"/>
    <x v="1"/>
    <x v="12"/>
    <n v="88690"/>
    <x v="2"/>
    <x v="1"/>
    <s v="Medical"/>
    <s v="Married"/>
    <x v="1"/>
    <n v="1"/>
    <n v="5"/>
    <n v="5"/>
    <n v="1"/>
  </r>
  <r>
    <s v="Monroe Hendrickx"/>
    <n v="56"/>
    <x v="1"/>
    <x v="11"/>
    <n v="35940"/>
    <x v="2"/>
    <x v="2"/>
    <s v="Life Sciences"/>
    <s v="Single"/>
    <x v="1"/>
    <n v="4"/>
    <n v="37"/>
    <n v="6"/>
    <n v="0"/>
  </r>
  <r>
    <s v="Fred Dudeney"/>
    <n v="23"/>
    <x v="0"/>
    <x v="6"/>
    <n v="109190"/>
    <x v="0"/>
    <x v="3"/>
    <s v="Technical Degree"/>
    <s v="Divorced"/>
    <x v="1"/>
    <n v="3"/>
    <n v="3"/>
    <n v="0"/>
    <n v="0"/>
  </r>
  <r>
    <s v="Brose MacCorkell"/>
    <n v="51"/>
    <x v="0"/>
    <x v="5"/>
    <n v="89610"/>
    <x v="2"/>
    <x v="4"/>
    <s v="Life Sciences"/>
    <s v="Married"/>
    <x v="1"/>
    <n v="3"/>
    <n v="10"/>
    <n v="4"/>
    <n v="0"/>
  </r>
  <r>
    <s v="Madelene Upcott"/>
    <n v="30"/>
    <x v="1"/>
    <x v="3"/>
    <n v="109760"/>
    <x v="1"/>
    <x v="4"/>
    <s v="Life Sciences"/>
    <s v="Married"/>
    <x v="1"/>
    <n v="1"/>
    <n v="11"/>
    <n v="11"/>
    <n v="10"/>
  </r>
  <r>
    <s v="Cara Havers"/>
    <n v="46"/>
    <x v="0"/>
    <x v="12"/>
    <n v="108390"/>
    <x v="0"/>
    <x v="1"/>
    <s v="Medical"/>
    <s v="Single"/>
    <x v="1"/>
    <n v="1"/>
    <n v="9"/>
    <n v="9"/>
    <n v="4"/>
  </r>
  <r>
    <s v="Gisella Mewe"/>
    <n v="40"/>
    <x v="1"/>
    <x v="4"/>
    <n v="29880"/>
    <x v="1"/>
    <x v="1"/>
    <s v="Life Sciences"/>
    <s v="Married"/>
    <x v="1"/>
    <n v="1"/>
    <n v="22"/>
    <n v="22"/>
    <n v="11"/>
  </r>
  <r>
    <s v="Daryn Kniveton"/>
    <n v="51"/>
    <x v="0"/>
    <x v="12"/>
    <n v="68090"/>
    <x v="0"/>
    <x v="3"/>
    <s v="Marketing"/>
    <s v="Single"/>
    <x v="0"/>
    <n v="0"/>
    <n v="11"/>
    <n v="10"/>
    <n v="1"/>
  </r>
  <r>
    <s v="Stormy Church"/>
    <n v="30"/>
    <x v="1"/>
    <x v="10"/>
    <n v="87210"/>
    <x v="0"/>
    <x v="5"/>
    <s v="Medical"/>
    <s v="Divorced"/>
    <x v="0"/>
    <n v="1"/>
    <n v="11"/>
    <n v="11"/>
    <n v="2"/>
  </r>
  <r>
    <s v="Cull Nannetti"/>
    <n v="46"/>
    <x v="1"/>
    <x v="4"/>
    <n v="90800"/>
    <x v="2"/>
    <x v="4"/>
    <s v="Medical"/>
    <s v="Married"/>
    <x v="0"/>
    <n v="2"/>
    <n v="21"/>
    <n v="10"/>
    <n v="9"/>
  </r>
  <r>
    <s v="Shirlene Argo"/>
    <n v="32"/>
    <x v="1"/>
    <x v="6"/>
    <n v="102930"/>
    <x v="1"/>
    <x v="2"/>
    <s v="Medical"/>
    <s v="Single"/>
    <x v="1"/>
    <n v="1"/>
    <n v="12"/>
    <n v="11"/>
    <n v="5"/>
  </r>
  <r>
    <s v="Konstanze Wyleman"/>
    <n v="54"/>
    <x v="0"/>
    <x v="1"/>
    <n v="29080"/>
    <x v="1"/>
    <x v="4"/>
    <s v="Technical Degree"/>
    <s v="Married"/>
    <x v="1"/>
    <n v="9"/>
    <n v="16"/>
    <n v="4"/>
    <n v="0"/>
  </r>
  <r>
    <s v="Vernor Atyea"/>
    <n v="24"/>
    <x v="1"/>
    <x v="9"/>
    <n v="44450"/>
    <x v="2"/>
    <x v="1"/>
    <s v="Other"/>
    <s v="Married"/>
    <x v="1"/>
    <n v="0"/>
    <n v="4"/>
    <n v="3"/>
    <n v="0"/>
  </r>
  <r>
    <s v="Pedro St. Hill"/>
    <n v="28"/>
    <x v="1"/>
    <x v="1"/>
    <n v="97120"/>
    <x v="0"/>
    <x v="4"/>
    <s v="Medical"/>
    <s v="Married"/>
    <x v="1"/>
    <n v="1"/>
    <n v="5"/>
    <n v="5"/>
    <n v="0"/>
  </r>
  <r>
    <s v="Tris Hynard"/>
    <n v="58"/>
    <x v="0"/>
    <x v="8"/>
    <n v="58840"/>
    <x v="2"/>
    <x v="4"/>
    <s v="Medical"/>
    <s v="Single"/>
    <x v="1"/>
    <n v="0"/>
    <n v="38"/>
    <n v="37"/>
    <n v="1"/>
  </r>
  <r>
    <s v="Calvin O'Carroll"/>
    <n v="44"/>
    <x v="0"/>
    <x v="10"/>
    <n v="77060"/>
    <x v="1"/>
    <x v="0"/>
    <s v="Medical"/>
    <s v="Married"/>
    <x v="1"/>
    <n v="4"/>
    <n v="17"/>
    <n v="3"/>
    <n v="1"/>
  </r>
  <r>
    <s v="Jessica Burditt"/>
    <n v="37"/>
    <x v="0"/>
    <x v="6"/>
    <n v="81180"/>
    <x v="2"/>
    <x v="4"/>
    <s v="Human Resources"/>
    <s v="Divorced"/>
    <x v="0"/>
    <n v="4"/>
    <n v="7"/>
    <n v="3"/>
    <n v="0"/>
  </r>
  <r>
    <s v="Aurelea Devitt"/>
    <n v="32"/>
    <x v="0"/>
    <x v="4"/>
    <n v="90080"/>
    <x v="1"/>
    <x v="4"/>
    <s v="Life Sciences"/>
    <s v="Single"/>
    <x v="1"/>
    <n v="1"/>
    <n v="1"/>
    <n v="1"/>
    <n v="0"/>
  </r>
  <r>
    <s v="Meryl Waggatt"/>
    <n v="20"/>
    <x v="0"/>
    <x v="7"/>
    <n v="35830"/>
    <x v="2"/>
    <x v="1"/>
    <s v="Life Sciences"/>
    <s v="Single"/>
    <x v="0"/>
    <n v="1"/>
    <n v="1"/>
    <n v="1"/>
    <n v="1"/>
  </r>
  <r>
    <s v="Corri Ellcome"/>
    <n v="34"/>
    <x v="1"/>
    <x v="2"/>
    <n v="37110"/>
    <x v="2"/>
    <x v="4"/>
    <s v="Other"/>
    <s v="Single"/>
    <x v="1"/>
    <n v="1"/>
    <n v="16"/>
    <n v="16"/>
    <n v="2"/>
  </r>
  <r>
    <s v="Evyn Fyrth"/>
    <n v="37"/>
    <x v="1"/>
    <x v="4"/>
    <n v="112780"/>
    <x v="2"/>
    <x v="4"/>
    <s v="Life Sciences"/>
    <s v="Divorced"/>
    <x v="1"/>
    <n v="5"/>
    <n v="17"/>
    <n v="1"/>
    <n v="0"/>
  </r>
  <r>
    <s v="Car Laden"/>
    <n v="59"/>
    <x v="0"/>
    <x v="8"/>
    <n v="96000"/>
    <x v="0"/>
    <x v="4"/>
    <s v="Human Resources"/>
    <s v="Married"/>
    <x v="1"/>
    <n v="9"/>
    <n v="30"/>
    <n v="3"/>
    <n v="2"/>
  </r>
  <r>
    <s v="Sarene Creeboe"/>
    <n v="50"/>
    <x v="1"/>
    <x v="8"/>
    <n v="112550"/>
    <x v="2"/>
    <x v="4"/>
    <s v="Life Sciences"/>
    <s v="Married"/>
    <x v="0"/>
    <n v="3"/>
    <n v="28"/>
    <n v="8"/>
    <n v="0"/>
  </r>
  <r>
    <s v="Steven Labat"/>
    <n v="25"/>
    <x v="0"/>
    <x v="3"/>
    <n v="88330"/>
    <x v="2"/>
    <x v="4"/>
    <s v="Marketing"/>
    <s v="Single"/>
    <x v="0"/>
    <n v="1"/>
    <n v="6"/>
    <n v="6"/>
    <n v="0"/>
  </r>
  <r>
    <s v="Lindy Guillet"/>
    <n v="25"/>
    <x v="1"/>
    <x v="9"/>
    <n v="116770"/>
    <x v="1"/>
    <x v="3"/>
    <s v="Medical"/>
    <s v="Married"/>
    <x v="1"/>
    <n v="1"/>
    <n v="2"/>
    <n v="2"/>
    <n v="2"/>
  </r>
  <r>
    <s v="Loren Rettie"/>
    <n v="22"/>
    <x v="1"/>
    <x v="1"/>
    <n v="40270"/>
    <x v="2"/>
    <x v="4"/>
    <s v="Medical"/>
    <s v="Single"/>
    <x v="1"/>
    <n v="1"/>
    <n v="1"/>
    <n v="0"/>
    <n v="0"/>
  </r>
  <r>
    <s v="Daron Biaggioli"/>
    <n v="51"/>
    <x v="0"/>
    <x v="8"/>
    <n v="96640"/>
    <x v="2"/>
    <x v="4"/>
    <s v="Medical"/>
    <s v="Single"/>
    <x v="1"/>
    <n v="3"/>
    <n v="23"/>
    <n v="13"/>
    <n v="12"/>
  </r>
  <r>
    <s v="Georg Dinnage"/>
    <n v="34"/>
    <x v="1"/>
    <x v="9"/>
    <n v="118100"/>
    <x v="2"/>
    <x v="3"/>
    <s v="Life Sciences"/>
    <s v="Single"/>
    <x v="0"/>
    <n v="1"/>
    <n v="9"/>
    <n v="9"/>
    <n v="0"/>
  </r>
  <r>
    <s v="Ewart Hovel"/>
    <n v="54"/>
    <x v="1"/>
    <x v="9"/>
    <n v="43600"/>
    <x v="0"/>
    <x v="1"/>
    <s v="Human Resources"/>
    <s v="Single"/>
    <x v="0"/>
    <n v="2"/>
    <n v="23"/>
    <n v="5"/>
    <n v="4"/>
  </r>
  <r>
    <s v="Archaimbaud Pinchin"/>
    <n v="24"/>
    <x v="1"/>
    <x v="12"/>
    <n v="54520"/>
    <x v="2"/>
    <x v="4"/>
    <s v="Life Sciences"/>
    <s v="Married"/>
    <x v="1"/>
    <n v="0"/>
    <n v="6"/>
    <n v="5"/>
    <n v="1"/>
  </r>
  <r>
    <s v="Mile Swindley"/>
    <n v="34"/>
    <x v="0"/>
    <x v="7"/>
    <n v="57750"/>
    <x v="2"/>
    <x v="4"/>
    <s v="Life Sciences"/>
    <s v="Divorced"/>
    <x v="1"/>
    <n v="6"/>
    <n v="12"/>
    <n v="1"/>
    <n v="0"/>
  </r>
  <r>
    <s v="Garwood Penhale"/>
    <n v="37"/>
    <x v="0"/>
    <x v="7"/>
    <n v="99970"/>
    <x v="2"/>
    <x v="0"/>
    <s v="Life Sciences"/>
    <s v="Single"/>
    <x v="1"/>
    <n v="2"/>
    <n v="12"/>
    <n v="5"/>
    <n v="1"/>
  </r>
  <r>
    <s v="Valentia Etteridge"/>
    <n v="34"/>
    <x v="0"/>
    <x v="7"/>
    <n v="62200"/>
    <x v="0"/>
    <x v="4"/>
    <s v="Medical"/>
    <s v="Single"/>
    <x v="1"/>
    <n v="2"/>
    <n v="14"/>
    <n v="11"/>
    <n v="5"/>
  </r>
  <r>
    <s v="Courtney Given"/>
    <n v="36"/>
    <x v="0"/>
    <x v="1"/>
    <n v="42990"/>
    <x v="1"/>
    <x v="4"/>
    <s v="Technical Degree"/>
    <s v="Married"/>
    <x v="1"/>
    <n v="0"/>
    <n v="10"/>
    <n v="9"/>
    <n v="2"/>
  </r>
  <r>
    <s v="Claudetta Petherick"/>
    <n v="36"/>
    <x v="0"/>
    <x v="3"/>
    <n v="117810"/>
    <x v="1"/>
    <x v="3"/>
    <s v="Life Sciences"/>
    <s v="Divorced"/>
    <x v="1"/>
    <n v="5"/>
    <n v="7"/>
    <n v="1"/>
    <n v="0"/>
  </r>
  <r>
    <s v="Eberto William"/>
    <n v="43"/>
    <x v="1"/>
    <x v="10"/>
    <n v="58130"/>
    <x v="1"/>
    <x v="4"/>
    <s v="Life Sciences"/>
    <s v="Married"/>
    <x v="0"/>
    <n v="1"/>
    <n v="25"/>
    <n v="25"/>
    <n v="4"/>
  </r>
  <r>
    <s v="Bernie Gorges"/>
    <n v="30"/>
    <x v="1"/>
    <x v="9"/>
    <n v="86840"/>
    <x v="0"/>
    <x v="4"/>
    <s v="Life Sciences"/>
    <s v="Divorced"/>
    <x v="1"/>
    <n v="1"/>
    <n v="10"/>
    <n v="10"/>
    <n v="0"/>
  </r>
  <r>
    <s v="Myrle Prandoni"/>
    <n v="33"/>
    <x v="0"/>
    <x v="0"/>
    <n v="41700"/>
    <x v="2"/>
    <x v="0"/>
    <s v="Marketing"/>
    <s v="Married"/>
    <x v="1"/>
    <n v="0"/>
    <n v="8"/>
    <n v="7"/>
    <n v="0"/>
  </r>
  <r>
    <s v="Josepha Keningham"/>
    <n v="56"/>
    <x v="0"/>
    <x v="5"/>
    <n v="72880"/>
    <x v="2"/>
    <x v="4"/>
    <s v="Life Sciences"/>
    <s v="Married"/>
    <x v="0"/>
    <n v="9"/>
    <n v="7"/>
    <n v="5"/>
    <n v="4"/>
  </r>
  <r>
    <s v="Garrick Hadwick"/>
    <n v="51"/>
    <x v="0"/>
    <x v="4"/>
    <n v="49670"/>
    <x v="1"/>
    <x v="4"/>
    <s v="Life Sciences"/>
    <s v="Single"/>
    <x v="1"/>
    <n v="7"/>
    <n v="23"/>
    <n v="20"/>
    <n v="15"/>
  </r>
  <r>
    <s v="Nessy Baskwell"/>
    <n v="31"/>
    <x v="0"/>
    <x v="6"/>
    <n v="117150"/>
    <x v="2"/>
    <x v="4"/>
    <s v="Life Sciences"/>
    <s v="Married"/>
    <x v="0"/>
    <n v="4"/>
    <n v="12"/>
    <n v="7"/>
    <n v="7"/>
  </r>
  <r>
    <s v="Rosco Cogley"/>
    <n v="26"/>
    <x v="0"/>
    <x v="6"/>
    <n v="97020"/>
    <x v="1"/>
    <x v="4"/>
    <s v="Other"/>
    <s v="Married"/>
    <x v="1"/>
    <n v="1"/>
    <n v="5"/>
    <n v="5"/>
    <n v="4"/>
  </r>
  <r>
    <s v="Tulley Chiddy"/>
    <n v="58"/>
    <x v="0"/>
    <x v="11"/>
    <n v="67510"/>
    <x v="1"/>
    <x v="4"/>
    <s v="Medical"/>
    <s v="Married"/>
    <x v="1"/>
    <n v="1"/>
    <n v="40"/>
    <n v="40"/>
    <n v="15"/>
  </r>
  <r>
    <s v="Camille Baldinotti"/>
    <n v="19"/>
    <x v="1"/>
    <x v="8"/>
    <n v="34830"/>
    <x v="0"/>
    <x v="1"/>
    <s v="Marketing"/>
    <s v="Single"/>
    <x v="0"/>
    <n v="1"/>
    <n v="0"/>
    <n v="0"/>
    <n v="0"/>
  </r>
  <r>
    <s v="Dave Lacoste"/>
    <n v="22"/>
    <x v="0"/>
    <x v="3"/>
    <n v="38730"/>
    <x v="1"/>
    <x v="4"/>
    <s v="Technical Degree"/>
    <s v="Married"/>
    <x v="1"/>
    <n v="0"/>
    <n v="3"/>
    <n v="2"/>
    <n v="2"/>
  </r>
  <r>
    <s v="Crawford Scad"/>
    <n v="49"/>
    <x v="0"/>
    <x v="5"/>
    <n v="96790"/>
    <x v="2"/>
    <x v="4"/>
    <s v="Medical"/>
    <s v="Married"/>
    <x v="1"/>
    <n v="1"/>
    <n v="16"/>
    <n v="15"/>
    <n v="5"/>
  </r>
  <r>
    <s v="Larry Pioch"/>
    <n v="43"/>
    <x v="1"/>
    <x v="10"/>
    <n v="68040"/>
    <x v="1"/>
    <x v="1"/>
    <s v="Medical"/>
    <s v="Single"/>
    <x v="1"/>
    <n v="4"/>
    <n v="18"/>
    <n v="3"/>
    <n v="1"/>
  </r>
  <r>
    <s v="Judie Di Bernardo"/>
    <n v="50"/>
    <x v="0"/>
    <x v="11"/>
    <n v="88510"/>
    <x v="1"/>
    <x v="4"/>
    <s v="Marketing"/>
    <s v="Single"/>
    <x v="1"/>
    <n v="4"/>
    <n v="16"/>
    <n v="2"/>
    <n v="2"/>
  </r>
  <r>
    <s v="Kakalina Stanaway"/>
    <n v="31"/>
    <x v="1"/>
    <x v="5"/>
    <n v="65350"/>
    <x v="2"/>
    <x v="3"/>
    <s v="Life Sciences"/>
    <s v="Married"/>
    <x v="0"/>
    <n v="3"/>
    <n v="4"/>
    <n v="2"/>
    <n v="2"/>
  </r>
  <r>
    <s v="Max Shower"/>
    <n v="41"/>
    <x v="1"/>
    <x v="9"/>
    <n v="52000"/>
    <x v="2"/>
    <x v="2"/>
    <s v="Life Sciences"/>
    <s v="Divorced"/>
    <x v="0"/>
    <n v="3"/>
    <n v="12"/>
    <n v="9"/>
    <n v="0"/>
  </r>
  <r>
    <s v="Juditha Hatherleigh"/>
    <n v="26"/>
    <x v="1"/>
    <x v="5"/>
    <n v="85740"/>
    <x v="2"/>
    <x v="4"/>
    <s v="Life Sciences"/>
    <s v="Married"/>
    <x v="1"/>
    <n v="1"/>
    <n v="8"/>
    <n v="8"/>
    <n v="5"/>
  </r>
  <r>
    <s v="Lanny Beaney"/>
    <n v="36"/>
    <x v="0"/>
    <x v="3"/>
    <n v="92500"/>
    <x v="1"/>
    <x v="4"/>
    <s v="Medical"/>
    <s v="Divorced"/>
    <x v="1"/>
    <n v="6"/>
    <n v="7"/>
    <n v="3"/>
    <n v="0"/>
  </r>
  <r>
    <s v="Jim Perrygo"/>
    <n v="51"/>
    <x v="0"/>
    <x v="6"/>
    <n v="80770"/>
    <x v="0"/>
    <x v="1"/>
    <s v="Life Sciences"/>
    <s v="Single"/>
    <x v="1"/>
    <n v="2"/>
    <n v="18"/>
    <n v="4"/>
    <n v="0"/>
  </r>
  <r>
    <s v="Shannen Crittal"/>
    <n v="39"/>
    <x v="1"/>
    <x v="1"/>
    <n v="67820"/>
    <x v="2"/>
    <x v="1"/>
    <s v="Life Sciences"/>
    <s v="Married"/>
    <x v="1"/>
    <n v="4"/>
    <n v="17"/>
    <n v="15"/>
    <n v="5"/>
  </r>
  <r>
    <s v="Katya Hundy"/>
    <n v="25"/>
    <x v="1"/>
    <x v="7"/>
    <n v="41160"/>
    <x v="0"/>
    <x v="4"/>
    <s v="Life Sciences"/>
    <s v="Married"/>
    <x v="1"/>
    <n v="2"/>
    <n v="6"/>
    <n v="2"/>
    <n v="2"/>
  </r>
  <r>
    <s v="Cordelia Djuricic"/>
    <n v="30"/>
    <x v="1"/>
    <x v="5"/>
    <n v="48060"/>
    <x v="1"/>
    <x v="5"/>
    <s v="Human Resources"/>
    <s v="Married"/>
    <x v="0"/>
    <n v="0"/>
    <n v="12"/>
    <n v="11"/>
    <n v="4"/>
  </r>
  <r>
    <s v="Emory Whitten"/>
    <n v="32"/>
    <x v="0"/>
    <x v="8"/>
    <n v="56830"/>
    <x v="0"/>
    <x v="2"/>
    <s v="Medical"/>
    <s v="Single"/>
    <x v="1"/>
    <n v="7"/>
    <n v="10"/>
    <n v="5"/>
    <n v="0"/>
  </r>
  <r>
    <s v="Philis Rowlstone"/>
    <n v="45"/>
    <x v="1"/>
    <x v="5"/>
    <n v="72500"/>
    <x v="0"/>
    <x v="4"/>
    <s v="Medical"/>
    <s v="Single"/>
    <x v="1"/>
    <n v="5"/>
    <n v="9"/>
    <n v="6"/>
    <n v="0"/>
  </r>
  <r>
    <s v="Fedora Graffin"/>
    <n v="38"/>
    <x v="1"/>
    <x v="10"/>
    <n v="57080"/>
    <x v="0"/>
    <x v="1"/>
    <s v="Technical Degree"/>
    <s v="Single"/>
    <x v="0"/>
    <n v="3"/>
    <n v="19"/>
    <n v="3"/>
    <n v="2"/>
  </r>
  <r>
    <s v="Marjie Bamford"/>
    <n v="30"/>
    <x v="0"/>
    <x v="0"/>
    <n v="104080"/>
    <x v="1"/>
    <x v="0"/>
    <s v="Life Sciences"/>
    <s v="Single"/>
    <x v="1"/>
    <n v="1"/>
    <n v="5"/>
    <n v="5"/>
    <n v="0"/>
  </r>
  <r>
    <s v="Doe Clubley"/>
    <n v="32"/>
    <x v="0"/>
    <x v="8"/>
    <n v="29770"/>
    <x v="2"/>
    <x v="2"/>
    <s v="Medical"/>
    <s v="Divorced"/>
    <x v="1"/>
    <n v="0"/>
    <n v="9"/>
    <n v="8"/>
    <n v="0"/>
  </r>
  <r>
    <s v="Adella Hartshorne"/>
    <n v="30"/>
    <x v="0"/>
    <x v="5"/>
    <n v="48690"/>
    <x v="1"/>
    <x v="1"/>
    <s v="Technical Degree"/>
    <s v="Divorced"/>
    <x v="1"/>
    <n v="5"/>
    <n v="8"/>
    <n v="3"/>
    <n v="2"/>
  </r>
  <r>
    <s v="Barney Bonafant"/>
    <n v="30"/>
    <x v="0"/>
    <x v="1"/>
    <n v="70080"/>
    <x v="1"/>
    <x v="3"/>
    <s v="Medical"/>
    <s v="Single"/>
    <x v="1"/>
    <n v="0"/>
    <n v="6"/>
    <n v="5"/>
    <n v="1"/>
  </r>
  <r>
    <s v="Nessi Delves"/>
    <n v="41"/>
    <x v="0"/>
    <x v="9"/>
    <n v="88510"/>
    <x v="2"/>
    <x v="0"/>
    <s v="Life Sciences"/>
    <s v="Divorced"/>
    <x v="1"/>
    <n v="4"/>
    <n v="21"/>
    <n v="7"/>
    <n v="7"/>
  </r>
  <r>
    <s v="Addi Studdeard"/>
    <n v="41"/>
    <x v="1"/>
    <x v="8"/>
    <n v="69190"/>
    <x v="0"/>
    <x v="5"/>
    <s v="Life Sciences"/>
    <s v="Married"/>
    <x v="1"/>
    <n v="2"/>
    <n v="7"/>
    <n v="5"/>
    <n v="1"/>
  </r>
  <r>
    <s v="Benoite Ackermann"/>
    <n v="19"/>
    <x v="0"/>
    <x v="6"/>
    <n v="37920"/>
    <x v="1"/>
    <x v="4"/>
    <s v="Medical"/>
    <s v="Single"/>
    <x v="1"/>
    <n v="1"/>
    <n v="1"/>
    <n v="1"/>
    <n v="0"/>
  </r>
  <r>
    <s v="Sharity Brands"/>
    <n v="40"/>
    <x v="0"/>
    <x v="8"/>
    <n v="89120"/>
    <x v="1"/>
    <x v="5"/>
    <s v="Medical"/>
    <s v="Divorced"/>
    <x v="1"/>
    <n v="1"/>
    <n v="20"/>
    <n v="20"/>
    <n v="2"/>
  </r>
  <r>
    <s v="Cassondra Giottini"/>
    <n v="35"/>
    <x v="1"/>
    <x v="12"/>
    <n v="48140"/>
    <x v="2"/>
    <x v="2"/>
    <s v="Marketing"/>
    <s v="Married"/>
    <x v="1"/>
    <n v="1"/>
    <n v="10"/>
    <n v="10"/>
    <n v="0"/>
  </r>
  <r>
    <s v="Beryl Burnsyde"/>
    <n v="53"/>
    <x v="0"/>
    <x v="3"/>
    <n v="69340"/>
    <x v="0"/>
    <x v="1"/>
    <s v="Marketing"/>
    <s v="Married"/>
    <x v="0"/>
    <n v="2"/>
    <n v="13"/>
    <n v="7"/>
    <n v="4"/>
  </r>
  <r>
    <s v="Ollie Schirak"/>
    <n v="45"/>
    <x v="0"/>
    <x v="3"/>
    <n v="71330"/>
    <x v="0"/>
    <x v="4"/>
    <s v="Life Sciences"/>
    <s v="Divorced"/>
    <x v="1"/>
    <n v="8"/>
    <n v="20"/>
    <n v="17"/>
    <n v="0"/>
  </r>
  <r>
    <s v="Amaleta Baltzar"/>
    <n v="32"/>
    <x v="1"/>
    <x v="10"/>
    <n v="67620"/>
    <x v="0"/>
    <x v="5"/>
    <s v="Marketing"/>
    <s v="Single"/>
    <x v="1"/>
    <n v="1"/>
    <n v="9"/>
    <n v="9"/>
    <n v="3"/>
  </r>
  <r>
    <s v="Katya Hundy"/>
    <n v="29"/>
    <x v="1"/>
    <x v="7"/>
    <n v="69740"/>
    <x v="2"/>
    <x v="3"/>
    <s v="Technical Degree"/>
    <s v="Married"/>
    <x v="1"/>
    <n v="1"/>
    <n v="10"/>
    <n v="10"/>
    <n v="0"/>
  </r>
  <r>
    <s v="Wyn Treadger"/>
    <n v="51"/>
    <x v="1"/>
    <x v="7"/>
    <n v="44300"/>
    <x v="1"/>
    <x v="4"/>
    <s v="Medical"/>
    <s v="Married"/>
    <x v="1"/>
    <n v="2"/>
    <n v="10"/>
    <n v="1"/>
    <n v="0"/>
  </r>
  <r>
    <s v="Orton Livick"/>
    <n v="58"/>
    <x v="1"/>
    <x v="6"/>
    <n v="40560"/>
    <x v="1"/>
    <x v="4"/>
    <s v="Medical"/>
    <s v="Married"/>
    <x v="0"/>
    <n v="4"/>
    <n v="9"/>
    <n v="1"/>
    <n v="0"/>
  </r>
  <r>
    <s v="Haven Belward"/>
    <n v="40"/>
    <x v="1"/>
    <x v="11"/>
    <n v="115230"/>
    <x v="0"/>
    <x v="1"/>
    <s v="Marketing"/>
    <s v="Married"/>
    <x v="1"/>
    <n v="7"/>
    <n v="15"/>
    <n v="12"/>
    <n v="2"/>
  </r>
  <r>
    <s v="Yasmeen Klimkiewich"/>
    <n v="34"/>
    <x v="1"/>
    <x v="3"/>
    <n v="39750"/>
    <x v="1"/>
    <x v="0"/>
    <s v="Marketing"/>
    <s v="Married"/>
    <x v="1"/>
    <n v="6"/>
    <n v="6"/>
    <n v="4"/>
    <n v="1"/>
  </r>
  <r>
    <s v="Kristofor Powner"/>
    <n v="22"/>
    <x v="0"/>
    <x v="4"/>
    <n v="72880"/>
    <x v="0"/>
    <x v="4"/>
    <s v="Medical"/>
    <s v="Married"/>
    <x v="1"/>
    <n v="1"/>
    <n v="2"/>
    <n v="2"/>
    <n v="2"/>
  </r>
  <r>
    <s v="Phillipp Nekrews"/>
    <n v="27"/>
    <x v="1"/>
    <x v="5"/>
    <n v="108970"/>
    <x v="2"/>
    <x v="0"/>
    <s v="Medical"/>
    <s v="Divorced"/>
    <x v="1"/>
    <n v="6"/>
    <n v="6"/>
    <n v="2"/>
    <n v="2"/>
  </r>
  <r>
    <s v="Delora Arendt"/>
    <n v="28"/>
    <x v="0"/>
    <x v="12"/>
    <n v="112570"/>
    <x v="1"/>
    <x v="1"/>
    <s v="Medical"/>
    <s v="Married"/>
    <x v="1"/>
    <n v="1"/>
    <n v="5"/>
    <n v="5"/>
    <n v="0"/>
  </r>
  <r>
    <s v="Archibaldo Denny"/>
    <n v="57"/>
    <x v="1"/>
    <x v="8"/>
    <n v="56810"/>
    <x v="0"/>
    <x v="2"/>
    <s v="Life Sciences"/>
    <s v="Divorced"/>
    <x v="0"/>
    <n v="3"/>
    <n v="12"/>
    <n v="5"/>
    <n v="1"/>
  </r>
  <r>
    <s v="Jeane Blaszczak"/>
    <n v="27"/>
    <x v="1"/>
    <x v="1"/>
    <n v="42950"/>
    <x v="0"/>
    <x v="1"/>
    <s v="Medical"/>
    <s v="Divorced"/>
    <x v="0"/>
    <n v="1"/>
    <n v="1"/>
    <n v="1"/>
    <n v="0"/>
  </r>
  <r>
    <s v="Codi Beck"/>
    <n v="50"/>
    <x v="1"/>
    <x v="7"/>
    <n v="42820"/>
    <x v="0"/>
    <x v="3"/>
    <s v="Life Sciences"/>
    <s v="Single"/>
    <x v="1"/>
    <n v="3"/>
    <n v="21"/>
    <n v="5"/>
    <n v="4"/>
  </r>
  <r>
    <s v="Faunie Sinton"/>
    <n v="41"/>
    <x v="1"/>
    <x v="0"/>
    <n v="57080"/>
    <x v="1"/>
    <x v="1"/>
    <s v="Life Sciences"/>
    <s v="Divorced"/>
    <x v="1"/>
    <n v="4"/>
    <n v="13"/>
    <n v="9"/>
    <n v="1"/>
  </r>
  <r>
    <s v="Nicol Giacomi"/>
    <n v="30"/>
    <x v="0"/>
    <x v="9"/>
    <n v="101670"/>
    <x v="2"/>
    <x v="4"/>
    <s v="Life Sciences"/>
    <s v="Married"/>
    <x v="1"/>
    <n v="2"/>
    <n v="12"/>
    <n v="10"/>
    <n v="7"/>
  </r>
  <r>
    <s v="Crawford Scad"/>
    <n v="38"/>
    <x v="0"/>
    <x v="5"/>
    <n v="104750"/>
    <x v="0"/>
    <x v="4"/>
    <s v="Life Sciences"/>
    <s v="Single"/>
    <x v="1"/>
    <n v="4"/>
    <n v="12"/>
    <n v="8"/>
    <n v="0"/>
  </r>
  <r>
    <s v="Vassili Flay"/>
    <n v="32"/>
    <x v="0"/>
    <x v="10"/>
    <n v="43330"/>
    <x v="1"/>
    <x v="4"/>
    <s v="Life Sciences"/>
    <s v="Single"/>
    <x v="1"/>
    <n v="3"/>
    <n v="8"/>
    <n v="5"/>
    <n v="1"/>
  </r>
  <r>
    <s v="Halimeda Kuscha"/>
    <n v="27"/>
    <x v="0"/>
    <x v="1"/>
    <n v="61430"/>
    <x v="1"/>
    <x v="3"/>
    <s v="Technical Degree"/>
    <s v="Married"/>
    <x v="0"/>
    <n v="0"/>
    <n v="6"/>
    <n v="5"/>
    <n v="1"/>
  </r>
  <r>
    <s v="Charmaine Howie"/>
    <n v="19"/>
    <x v="1"/>
    <x v="11"/>
    <n v="105800"/>
    <x v="2"/>
    <x v="3"/>
    <s v="Technical Degree"/>
    <s v="Single"/>
    <x v="1"/>
    <n v="0"/>
    <n v="1"/>
    <n v="0"/>
    <n v="0"/>
  </r>
  <r>
    <s v="Norrie Grahl"/>
    <n v="36"/>
    <x v="1"/>
    <x v="7"/>
    <n v="99470"/>
    <x v="1"/>
    <x v="3"/>
    <s v="Medical"/>
    <s v="Single"/>
    <x v="1"/>
    <n v="4"/>
    <n v="13"/>
    <n v="8"/>
    <n v="7"/>
  </r>
  <r>
    <s v="Ulick Maingot"/>
    <n v="30"/>
    <x v="1"/>
    <x v="6"/>
    <n v="68890"/>
    <x v="2"/>
    <x v="4"/>
    <s v="Medical"/>
    <s v="Divorced"/>
    <x v="1"/>
    <n v="1"/>
    <n v="12"/>
    <n v="12"/>
    <n v="6"/>
  </r>
  <r>
    <s v="Millie Fiveash"/>
    <n v="45"/>
    <x v="0"/>
    <x v="0"/>
    <n v="58860"/>
    <x v="2"/>
    <x v="4"/>
    <s v="Life Sciences"/>
    <s v="Divorced"/>
    <x v="0"/>
    <n v="4"/>
    <n v="9"/>
    <n v="5"/>
    <n v="0"/>
  </r>
  <r>
    <s v="Kayley Southwell"/>
    <n v="56"/>
    <x v="0"/>
    <x v="12"/>
    <n v="86940"/>
    <x v="2"/>
    <x v="4"/>
    <s v="Life Sciences"/>
    <s v="Divorced"/>
    <x v="0"/>
    <n v="4"/>
    <n v="19"/>
    <n v="2"/>
    <n v="2"/>
  </r>
  <r>
    <s v="Reena McKernan"/>
    <n v="33"/>
    <x v="0"/>
    <x v="12"/>
    <n v="118120"/>
    <x v="2"/>
    <x v="4"/>
    <s v="Life Sciences"/>
    <s v="Single"/>
    <x v="1"/>
    <n v="0"/>
    <n v="4"/>
    <n v="3"/>
    <n v="0"/>
  </r>
  <r>
    <s v="Seward Kubera"/>
    <n v="19"/>
    <x v="1"/>
    <x v="1"/>
    <n v="91120"/>
    <x v="1"/>
    <x v="0"/>
    <s v="Life Sciences"/>
    <s v="Single"/>
    <x v="1"/>
    <n v="1"/>
    <n v="1"/>
    <n v="1"/>
    <n v="1"/>
  </r>
  <r>
    <s v="Rois Garrigan"/>
    <n v="46"/>
    <x v="0"/>
    <x v="11"/>
    <n v="41420"/>
    <x v="2"/>
    <x v="3"/>
    <s v="Marketing"/>
    <s v="Divorced"/>
    <x v="1"/>
    <n v="1"/>
    <n v="24"/>
    <n v="24"/>
    <n v="15"/>
  </r>
  <r>
    <s v="Euell Willoughley"/>
    <n v="38"/>
    <x v="0"/>
    <x v="8"/>
    <n v="86010"/>
    <x v="2"/>
    <x v="0"/>
    <s v="Life Sciences"/>
    <s v="Single"/>
    <x v="1"/>
    <n v="1"/>
    <n v="2"/>
    <n v="2"/>
    <n v="2"/>
  </r>
  <r>
    <s v="Lindi Morfey"/>
    <n v="31"/>
    <x v="1"/>
    <x v="9"/>
    <n v="30080"/>
    <x v="2"/>
    <x v="1"/>
    <s v="Medical"/>
    <s v="Married"/>
    <x v="0"/>
    <n v="8"/>
    <n v="7"/>
    <n v="4"/>
    <n v="0"/>
  </r>
  <r>
    <s v="Gradey Litton"/>
    <n v="34"/>
    <x v="1"/>
    <x v="11"/>
    <n v="96800"/>
    <x v="2"/>
    <x v="1"/>
    <s v="Medical"/>
    <s v="Single"/>
    <x v="1"/>
    <n v="2"/>
    <n v="9"/>
    <n v="3"/>
    <n v="1"/>
  </r>
  <r>
    <s v="Iris Wagg"/>
    <n v="41"/>
    <x v="1"/>
    <x v="2"/>
    <n v="31090"/>
    <x v="2"/>
    <x v="4"/>
    <s v="Marketing"/>
    <s v="Single"/>
    <x v="0"/>
    <n v="1"/>
    <n v="4"/>
    <n v="4"/>
    <n v="0"/>
  </r>
  <r>
    <s v="Angeline Christophersen"/>
    <n v="50"/>
    <x v="1"/>
    <x v="1"/>
    <n v="96140"/>
    <x v="2"/>
    <x v="4"/>
    <s v="Medical"/>
    <s v="Married"/>
    <x v="1"/>
    <n v="2"/>
    <n v="5"/>
    <n v="3"/>
    <n v="0"/>
  </r>
  <r>
    <s v="Farrel Vanyatin"/>
    <n v="53"/>
    <x v="1"/>
    <x v="4"/>
    <n v="98640"/>
    <x v="0"/>
    <x v="4"/>
    <s v="Medical"/>
    <s v="Divorced"/>
    <x v="1"/>
    <n v="1"/>
    <n v="5"/>
    <n v="4"/>
    <n v="1"/>
  </r>
  <r>
    <s v="Kienan Epinay"/>
    <n v="33"/>
    <x v="1"/>
    <x v="12"/>
    <n v="71510"/>
    <x v="2"/>
    <x v="3"/>
    <s v="Medical"/>
    <s v="Married"/>
    <x v="1"/>
    <n v="1"/>
    <n v="8"/>
    <n v="8"/>
    <n v="1"/>
  </r>
  <r>
    <s v="Aloisia Minto"/>
    <n v="40"/>
    <x v="0"/>
    <x v="10"/>
    <n v="86490"/>
    <x v="1"/>
    <x v="1"/>
    <s v="Medical"/>
    <s v="Married"/>
    <x v="1"/>
    <n v="1"/>
    <n v="21"/>
    <n v="20"/>
    <n v="9"/>
  </r>
  <r>
    <s v="Melisa Knott"/>
    <n v="55"/>
    <x v="1"/>
    <x v="9"/>
    <n v="103240"/>
    <x v="2"/>
    <x v="4"/>
    <s v="Medical"/>
    <s v="Single"/>
    <x v="1"/>
    <n v="8"/>
    <n v="36"/>
    <n v="24"/>
    <n v="2"/>
  </r>
  <r>
    <s v="Koral Gerriet"/>
    <n v="34"/>
    <x v="0"/>
    <x v="4"/>
    <n v="47550"/>
    <x v="1"/>
    <x v="4"/>
    <s v="Life Sciences"/>
    <s v="Married"/>
    <x v="1"/>
    <n v="1"/>
    <n v="10"/>
    <n v="10"/>
    <n v="1"/>
  </r>
  <r>
    <s v="Constantino Espley"/>
    <n v="51"/>
    <x v="0"/>
    <x v="11"/>
    <n v="78490"/>
    <x v="1"/>
    <x v="4"/>
    <s v="Medical"/>
    <s v="Single"/>
    <x v="1"/>
    <n v="3"/>
    <n v="21"/>
    <n v="7"/>
    <n v="1"/>
  </r>
  <r>
    <s v="Desi Peniman"/>
    <n v="52"/>
    <x v="0"/>
    <x v="3"/>
    <n v="61050"/>
    <x v="0"/>
    <x v="4"/>
    <s v="Life Sciences"/>
    <s v="Married"/>
    <x v="1"/>
    <n v="0"/>
    <n v="34"/>
    <n v="33"/>
    <n v="11"/>
  </r>
  <r>
    <s v="Torrance Collier"/>
    <n v="27"/>
    <x v="0"/>
    <x v="9"/>
    <n v="36370"/>
    <x v="0"/>
    <x v="1"/>
    <s v="Medical"/>
    <s v="Single"/>
    <x v="1"/>
    <n v="1"/>
    <n v="7"/>
    <n v="7"/>
    <n v="0"/>
  </r>
  <r>
    <s v="Ede Mignot"/>
    <n v="35"/>
    <x v="1"/>
    <x v="10"/>
    <n v="47290"/>
    <x v="2"/>
    <x v="1"/>
    <s v="Life Sciences"/>
    <s v="Married"/>
    <x v="0"/>
    <n v="3"/>
    <n v="8"/>
    <n v="1"/>
    <n v="0"/>
  </r>
  <r>
    <s v="Marcia Muldrew"/>
    <n v="43"/>
    <x v="1"/>
    <x v="0"/>
    <n v="79650"/>
    <x v="0"/>
    <x v="1"/>
    <s v="Medical"/>
    <s v="Divorced"/>
    <x v="1"/>
    <n v="4"/>
    <n v="7"/>
    <n v="5"/>
    <n v="2"/>
  </r>
  <r>
    <s v="Quintina Kilgannon"/>
    <n v="45"/>
    <x v="0"/>
    <x v="3"/>
    <n v="119660"/>
    <x v="2"/>
    <x v="3"/>
    <s v="Medical"/>
    <s v="Married"/>
    <x v="1"/>
    <n v="9"/>
    <n v="22"/>
    <n v="20"/>
    <n v="11"/>
  </r>
  <r>
    <s v="Peria Revey"/>
    <n v="37"/>
    <x v="1"/>
    <x v="1"/>
    <n v="43200"/>
    <x v="2"/>
    <x v="1"/>
    <s v="Life Sciences"/>
    <s v="Married"/>
    <x v="0"/>
    <n v="1"/>
    <n v="8"/>
    <n v="8"/>
    <n v="1"/>
  </r>
  <r>
    <s v="Carry Loblie"/>
    <n v="35"/>
    <x v="1"/>
    <x v="0"/>
    <n v="89830"/>
    <x v="2"/>
    <x v="4"/>
    <s v="Medical"/>
    <s v="Single"/>
    <x v="1"/>
    <n v="5"/>
    <n v="10"/>
    <n v="6"/>
    <n v="1"/>
  </r>
  <r>
    <s v="Isadora Maunsell"/>
    <n v="42"/>
    <x v="0"/>
    <x v="0"/>
    <n v="91500"/>
    <x v="1"/>
    <x v="4"/>
    <s v="Medical"/>
    <s v="Divorced"/>
    <x v="1"/>
    <n v="2"/>
    <n v="11"/>
    <n v="5"/>
    <n v="0"/>
  </r>
  <r>
    <s v="Tamara Couvet"/>
    <n v="38"/>
    <x v="1"/>
    <x v="1"/>
    <n v="29670"/>
    <x v="1"/>
    <x v="4"/>
    <s v="Life Sciences"/>
    <s v="Married"/>
    <x v="1"/>
    <n v="9"/>
    <n v="14"/>
    <n v="1"/>
    <n v="0"/>
  </r>
  <r>
    <s v="Von Boeter"/>
    <n v="38"/>
    <x v="1"/>
    <x v="8"/>
    <n v="75720"/>
    <x v="0"/>
    <x v="1"/>
    <s v="Technical Degree"/>
    <s v="Married"/>
    <x v="1"/>
    <n v="3"/>
    <n v="9"/>
    <n v="7"/>
    <n v="1"/>
  </r>
  <r>
    <s v="Forester Feakins"/>
    <n v="27"/>
    <x v="0"/>
    <x v="7"/>
    <n v="34830"/>
    <x v="1"/>
    <x v="4"/>
    <s v="Technical Degree"/>
    <s v="Married"/>
    <x v="1"/>
    <n v="5"/>
    <n v="6"/>
    <n v="2"/>
    <n v="2"/>
  </r>
  <r>
    <s v="Gardy Eckersall"/>
    <n v="49"/>
    <x v="0"/>
    <x v="0"/>
    <n v="81900"/>
    <x v="2"/>
    <x v="1"/>
    <s v="Life Sciences"/>
    <s v="Divorced"/>
    <x v="0"/>
    <n v="1"/>
    <n v="7"/>
    <n v="7"/>
    <n v="1"/>
  </r>
  <r>
    <s v="Gamaliel Ewins"/>
    <n v="34"/>
    <x v="0"/>
    <x v="8"/>
    <n v="42380"/>
    <x v="1"/>
    <x v="4"/>
    <s v="Medical"/>
    <s v="Divorced"/>
    <x v="0"/>
    <n v="1"/>
    <n v="5"/>
    <n v="5"/>
    <n v="2"/>
  </r>
  <r>
    <s v="Win Arthurs"/>
    <n v="40"/>
    <x v="0"/>
    <x v="4"/>
    <n v="32620"/>
    <x v="1"/>
    <x v="4"/>
    <s v="Medical"/>
    <s v="Married"/>
    <x v="0"/>
    <n v="8"/>
    <n v="15"/>
    <n v="7"/>
    <n v="3"/>
  </r>
  <r>
    <s v="Richy Gray"/>
    <n v="38"/>
    <x v="0"/>
    <x v="8"/>
    <n v="72040"/>
    <x v="2"/>
    <x v="0"/>
    <s v="Medical"/>
    <s v="Married"/>
    <x v="0"/>
    <n v="7"/>
    <n v="17"/>
    <n v="1"/>
    <n v="0"/>
  </r>
  <r>
    <s v="Patricia Dwelly"/>
    <n v="29"/>
    <x v="1"/>
    <x v="11"/>
    <n v="77740"/>
    <x v="0"/>
    <x v="3"/>
    <s v="Marketing"/>
    <s v="Married"/>
    <x v="1"/>
    <n v="1"/>
    <n v="10"/>
    <n v="10"/>
    <n v="1"/>
  </r>
  <r>
    <s v="Erv Balmann"/>
    <n v="22"/>
    <x v="1"/>
    <x v="6"/>
    <n v="102140"/>
    <x v="0"/>
    <x v="0"/>
    <s v="Life Sciences"/>
    <s v="Divorced"/>
    <x v="0"/>
    <n v="1"/>
    <n v="4"/>
    <n v="4"/>
    <n v="2"/>
  </r>
  <r>
    <s v="Demetria Le Estut"/>
    <n v="36"/>
    <x v="0"/>
    <x v="4"/>
    <n v="48630"/>
    <x v="1"/>
    <x v="5"/>
    <s v="Medical"/>
    <s v="Single"/>
    <x v="1"/>
    <n v="1"/>
    <n v="8"/>
    <n v="8"/>
    <n v="1"/>
  </r>
  <r>
    <s v="Deedee Ciotto"/>
    <n v="40"/>
    <x v="1"/>
    <x v="2"/>
    <n v="105960"/>
    <x v="0"/>
    <x v="3"/>
    <s v="Life Sciences"/>
    <s v="Married"/>
    <x v="1"/>
    <n v="9"/>
    <n v="5"/>
    <n v="3"/>
    <n v="0"/>
  </r>
  <r>
    <s v="Evanne Sheryn"/>
    <n v="46"/>
    <x v="0"/>
    <x v="6"/>
    <n v="97400"/>
    <x v="1"/>
    <x v="4"/>
    <s v="Medical"/>
    <s v="Divorced"/>
    <x v="1"/>
    <n v="7"/>
    <n v="17"/>
    <n v="4"/>
    <n v="0"/>
  </r>
  <r>
    <s v="Collette Blackaller"/>
    <n v="32"/>
    <x v="0"/>
    <x v="5"/>
    <n v="99450"/>
    <x v="2"/>
    <x v="1"/>
    <s v="Medical"/>
    <s v="Married"/>
    <x v="1"/>
    <n v="1"/>
    <n v="14"/>
    <n v="14"/>
    <n v="9"/>
  </r>
  <r>
    <s v="Mariann Mowat"/>
    <n v="30"/>
    <x v="1"/>
    <x v="12"/>
    <n v="82670"/>
    <x v="2"/>
    <x v="1"/>
    <s v="Life Sciences"/>
    <s v="Single"/>
    <x v="1"/>
    <n v="1"/>
    <n v="12"/>
    <n v="11"/>
    <n v="5"/>
  </r>
  <r>
    <s v="Tabbatha Pickston"/>
    <n v="27"/>
    <x v="1"/>
    <x v="12"/>
    <n v="99200"/>
    <x v="1"/>
    <x v="4"/>
    <s v="Life Sciences"/>
    <s v="Single"/>
    <x v="1"/>
    <n v="1"/>
    <n v="7"/>
    <n v="7"/>
    <n v="0"/>
  </r>
  <r>
    <s v="Vlad Strangeway"/>
    <n v="51"/>
    <x v="1"/>
    <x v="8"/>
    <n v="111480"/>
    <x v="1"/>
    <x v="1"/>
    <s v="Life Sciences"/>
    <s v="Married"/>
    <x v="1"/>
    <n v="5"/>
    <n v="16"/>
    <n v="10"/>
    <n v="4"/>
  </r>
  <r>
    <s v="Duky Wallace"/>
    <n v="30"/>
    <x v="0"/>
    <x v="7"/>
    <n v="84940"/>
    <x v="2"/>
    <x v="4"/>
    <s v="Technical Degree"/>
    <s v="Single"/>
    <x v="0"/>
    <n v="5"/>
    <n v="8"/>
    <n v="5"/>
    <n v="0"/>
  </r>
  <r>
    <s v="Townie Dongall"/>
    <n v="41"/>
    <x v="1"/>
    <x v="3"/>
    <n v="95340"/>
    <x v="2"/>
    <x v="2"/>
    <s v="Life Sciences"/>
    <s v="Single"/>
    <x v="0"/>
    <n v="3"/>
    <n v="16"/>
    <n v="1"/>
    <n v="0"/>
  </r>
  <r>
    <s v="Shana Bewly"/>
    <n v="30"/>
    <x v="1"/>
    <x v="3"/>
    <n v="47960"/>
    <x v="1"/>
    <x v="3"/>
    <s v="Marketing"/>
    <s v="Single"/>
    <x v="1"/>
    <n v="5"/>
    <n v="9"/>
    <n v="6"/>
    <n v="0"/>
  </r>
  <r>
    <s v="Mick Tanguy"/>
    <n v="29"/>
    <x v="1"/>
    <x v="10"/>
    <n v="56710"/>
    <x v="0"/>
    <x v="1"/>
    <s v="Technical Degree"/>
    <s v="Single"/>
    <x v="1"/>
    <n v="0"/>
    <n v="7"/>
    <n v="6"/>
    <n v="1"/>
  </r>
  <r>
    <s v="Tadio Audritt"/>
    <n v="45"/>
    <x v="0"/>
    <x v="5"/>
    <n v="71180"/>
    <x v="1"/>
    <x v="4"/>
    <s v="Medical"/>
    <s v="Single"/>
    <x v="1"/>
    <n v="6"/>
    <n v="23"/>
    <n v="19"/>
    <n v="12"/>
  </r>
  <r>
    <s v="Torey Rosell"/>
    <n v="54"/>
    <x v="0"/>
    <x v="11"/>
    <n v="78180"/>
    <x v="2"/>
    <x v="4"/>
    <s v="Marketing"/>
    <s v="Married"/>
    <x v="1"/>
    <n v="2"/>
    <n v="16"/>
    <n v="6"/>
    <n v="0"/>
  </r>
  <r>
    <s v="Chrisy Kyme"/>
    <n v="36"/>
    <x v="1"/>
    <x v="12"/>
    <n v="84750"/>
    <x v="0"/>
    <x v="0"/>
    <s v="Life Sciences"/>
    <s v="Single"/>
    <x v="1"/>
    <n v="8"/>
    <n v="16"/>
    <n v="13"/>
    <n v="3"/>
  </r>
  <r>
    <s v="Morten Dumphy"/>
    <n v="33"/>
    <x v="1"/>
    <x v="3"/>
    <n v="98970"/>
    <x v="2"/>
    <x v="3"/>
    <s v="Medical"/>
    <s v="Married"/>
    <x v="1"/>
    <n v="6"/>
    <n v="7"/>
    <n v="3"/>
    <n v="1"/>
  </r>
  <r>
    <s v="Issy McLevie"/>
    <n v="37"/>
    <x v="1"/>
    <x v="10"/>
    <n v="76560"/>
    <x v="2"/>
    <x v="3"/>
    <s v="Other"/>
    <s v="Divorced"/>
    <x v="0"/>
    <n v="1"/>
    <n v="10"/>
    <n v="10"/>
    <n v="0"/>
  </r>
  <r>
    <s v="Michaeline Capehorn"/>
    <n v="38"/>
    <x v="1"/>
    <x v="4"/>
    <n v="35930"/>
    <x v="0"/>
    <x v="3"/>
    <s v="Life Sciences"/>
    <s v="Divorced"/>
    <x v="1"/>
    <n v="0"/>
    <n v="17"/>
    <n v="16"/>
    <n v="5"/>
  </r>
  <r>
    <s v="Corny Linturn"/>
    <n v="31"/>
    <x v="0"/>
    <x v="8"/>
    <n v="104410"/>
    <x v="2"/>
    <x v="3"/>
    <s v="Medical"/>
    <s v="Married"/>
    <x v="1"/>
    <n v="0"/>
    <n v="6"/>
    <n v="5"/>
    <n v="1"/>
  </r>
  <r>
    <s v="Berny Bastide"/>
    <n v="59"/>
    <x v="0"/>
    <x v="10"/>
    <n v="84600"/>
    <x v="2"/>
    <x v="4"/>
    <s v="Life Sciences"/>
    <s v="Married"/>
    <x v="1"/>
    <n v="3"/>
    <n v="7"/>
    <n v="1"/>
    <n v="0"/>
  </r>
  <r>
    <s v="Aindrea Lenormand"/>
    <n v="37"/>
    <x v="1"/>
    <x v="5"/>
    <n v="68800"/>
    <x v="1"/>
    <x v="1"/>
    <s v="Marketing"/>
    <s v="Divorced"/>
    <x v="1"/>
    <n v="4"/>
    <n v="13"/>
    <n v="9"/>
    <n v="5"/>
  </r>
  <r>
    <s v="Nels McClounan"/>
    <n v="29"/>
    <x v="1"/>
    <x v="9"/>
    <n v="38660"/>
    <x v="1"/>
    <x v="4"/>
    <s v="Medical"/>
    <s v="Married"/>
    <x v="1"/>
    <n v="1"/>
    <n v="11"/>
    <n v="11"/>
    <n v="4"/>
  </r>
  <r>
    <s v="Shanon Deverell"/>
    <n v="35"/>
    <x v="1"/>
    <x v="10"/>
    <n v="86560"/>
    <x v="0"/>
    <x v="0"/>
    <s v="Marketing"/>
    <s v="Single"/>
    <x v="1"/>
    <n v="1"/>
    <n v="10"/>
    <n v="10"/>
    <n v="0"/>
  </r>
  <r>
    <s v="Vaughn Carvill"/>
    <n v="29"/>
    <x v="0"/>
    <x v="9"/>
    <n v="107340"/>
    <x v="0"/>
    <x v="4"/>
    <s v="Medical"/>
    <s v="Single"/>
    <x v="0"/>
    <n v="1"/>
    <n v="4"/>
    <n v="4"/>
    <n v="0"/>
  </r>
  <r>
    <s v="Kora Allebone"/>
    <n v="52"/>
    <x v="0"/>
    <x v="3"/>
    <n v="111050"/>
    <x v="0"/>
    <x v="2"/>
    <s v="Life Sciences"/>
    <s v="Single"/>
    <x v="1"/>
    <n v="7"/>
    <n v="6"/>
    <n v="2"/>
    <n v="2"/>
  </r>
  <r>
    <s v="Millard Brakewell"/>
    <n v="42"/>
    <x v="1"/>
    <x v="8"/>
    <n v="75320"/>
    <x v="2"/>
    <x v="1"/>
    <s v="Technical Degree"/>
    <s v="Married"/>
    <x v="1"/>
    <n v="1"/>
    <n v="22"/>
    <n v="22"/>
    <n v="11"/>
  </r>
  <r>
    <s v="Lizzie Mullally"/>
    <n v="59"/>
    <x v="0"/>
    <x v="4"/>
    <n v="57910"/>
    <x v="2"/>
    <x v="4"/>
    <s v="Medical"/>
    <s v="Married"/>
    <x v="1"/>
    <n v="8"/>
    <n v="7"/>
    <n v="2"/>
    <n v="2"/>
  </r>
  <r>
    <s v="Florie Tortoise"/>
    <n v="50"/>
    <x v="0"/>
    <x v="0"/>
    <n v="29490"/>
    <x v="1"/>
    <x v="4"/>
    <s v="Medical"/>
    <s v="Divorced"/>
    <x v="1"/>
    <n v="3"/>
    <n v="32"/>
    <n v="7"/>
    <n v="0"/>
  </r>
  <r>
    <s v="Caro Chappel"/>
    <n v="33"/>
    <x v="0"/>
    <x v="0"/>
    <n v="52670"/>
    <x v="2"/>
    <x v="4"/>
    <s v="Medical"/>
    <s v="Married"/>
    <x v="0"/>
    <n v="5"/>
    <n v="8"/>
    <n v="5"/>
    <n v="0"/>
  </r>
  <r>
    <s v="Letisha Carrett"/>
    <n v="43"/>
    <x v="1"/>
    <x v="0"/>
    <n v="48530"/>
    <x v="1"/>
    <x v="5"/>
    <s v="Marketing"/>
    <s v="Married"/>
    <x v="0"/>
    <n v="5"/>
    <n v="22"/>
    <n v="17"/>
    <n v="1"/>
  </r>
  <r>
    <s v="Melva Jickells"/>
    <n v="33"/>
    <x v="0"/>
    <x v="8"/>
    <n v="105470"/>
    <x v="0"/>
    <x v="3"/>
    <s v="Life Sciences"/>
    <s v="Married"/>
    <x v="1"/>
    <n v="7"/>
    <n v="13"/>
    <n v="9"/>
    <n v="1"/>
  </r>
  <r>
    <s v="Sadie Ratt"/>
    <n v="52"/>
    <x v="0"/>
    <x v="2"/>
    <n v="98200"/>
    <x v="0"/>
    <x v="1"/>
    <s v="Life Sciences"/>
    <s v="Single"/>
    <x v="0"/>
    <n v="1"/>
    <n v="33"/>
    <n v="33"/>
    <n v="15"/>
  </r>
  <r>
    <s v="Riccardo Hagan"/>
    <n v="32"/>
    <x v="0"/>
    <x v="5"/>
    <n v="106190"/>
    <x v="1"/>
    <x v="4"/>
    <s v="Life Sciences"/>
    <s v="Married"/>
    <x v="1"/>
    <n v="2"/>
    <n v="6"/>
    <n v="4"/>
    <n v="1"/>
  </r>
  <r>
    <s v="Chauncey Schild"/>
    <n v="32"/>
    <x v="1"/>
    <x v="4"/>
    <n v="52610"/>
    <x v="1"/>
    <x v="4"/>
    <s v="Life Sciences"/>
    <s v="Single"/>
    <x v="0"/>
    <n v="0"/>
    <n v="4"/>
    <n v="3"/>
    <n v="1"/>
  </r>
  <r>
    <s v="Amery Ofer"/>
    <n v="39"/>
    <x v="0"/>
    <x v="3"/>
    <n v="63450"/>
    <x v="1"/>
    <x v="0"/>
    <s v="Medical"/>
    <s v="Divorced"/>
    <x v="1"/>
    <n v="7"/>
    <n v="7"/>
    <n v="3"/>
    <n v="1"/>
  </r>
  <r>
    <s v="Aube Chadderton"/>
    <n v="32"/>
    <x v="1"/>
    <x v="5"/>
    <n v="74710"/>
    <x v="1"/>
    <x v="4"/>
    <s v="Marketing"/>
    <s v="Married"/>
    <x v="1"/>
    <n v="0"/>
    <n v="4"/>
    <n v="3"/>
    <n v="2"/>
  </r>
  <r>
    <s v="Michaella Perri"/>
    <n v="41"/>
    <x v="0"/>
    <x v="9"/>
    <n v="60330"/>
    <x v="0"/>
    <x v="5"/>
    <s v="Life Sciences"/>
    <s v="Divorced"/>
    <x v="1"/>
    <n v="2"/>
    <n v="17"/>
    <n v="1"/>
    <n v="0"/>
  </r>
  <r>
    <s v="Mord Cromblehome"/>
    <n v="40"/>
    <x v="0"/>
    <x v="3"/>
    <n v="61010"/>
    <x v="2"/>
    <x v="4"/>
    <s v="Technical Degree"/>
    <s v="Divorced"/>
    <x v="1"/>
    <n v="1"/>
    <n v="9"/>
    <n v="9"/>
    <n v="4"/>
  </r>
  <r>
    <s v="Major O'Cahsedy"/>
    <n v="45"/>
    <x v="1"/>
    <x v="3"/>
    <n v="76300"/>
    <x v="1"/>
    <x v="2"/>
    <s v="Other"/>
    <s v="Married"/>
    <x v="1"/>
    <n v="0"/>
    <n v="25"/>
    <n v="24"/>
    <n v="1"/>
  </r>
  <r>
    <s v="Joana Bartocci"/>
    <n v="31"/>
    <x v="0"/>
    <x v="5"/>
    <n v="117020"/>
    <x v="2"/>
    <x v="4"/>
    <s v="Medical"/>
    <s v="Divorced"/>
    <x v="1"/>
    <n v="9"/>
    <n v="9"/>
    <n v="2"/>
    <n v="2"/>
  </r>
  <r>
    <s v="Sly Cowley"/>
    <n v="33"/>
    <x v="1"/>
    <x v="11"/>
    <n v="77130"/>
    <x v="1"/>
    <x v="4"/>
    <s v="Life Sciences"/>
    <s v="Married"/>
    <x v="1"/>
    <n v="1"/>
    <n v="2"/>
    <n v="2"/>
    <n v="0"/>
  </r>
  <r>
    <s v="Augusta Cheetham"/>
    <n v="34"/>
    <x v="1"/>
    <x v="10"/>
    <n v="106930"/>
    <x v="1"/>
    <x v="4"/>
    <s v="Life Sciences"/>
    <s v="Married"/>
    <x v="1"/>
    <n v="6"/>
    <n v="13"/>
    <n v="11"/>
    <n v="5"/>
  </r>
  <r>
    <s v="Diarmid Alman"/>
    <n v="37"/>
    <x v="1"/>
    <x v="9"/>
    <n v="62090"/>
    <x v="1"/>
    <x v="3"/>
    <s v="Medical"/>
    <s v="Married"/>
    <x v="1"/>
    <n v="2"/>
    <n v="17"/>
    <n v="3"/>
    <n v="0"/>
  </r>
  <r>
    <s v="Gearard Wixon"/>
    <n v="45"/>
    <x v="1"/>
    <x v="5"/>
    <n v="61330"/>
    <x v="1"/>
    <x v="0"/>
    <s v="Life Sciences"/>
    <s v="Married"/>
    <x v="1"/>
    <n v="4"/>
    <n v="9"/>
    <n v="3"/>
    <n v="0"/>
  </r>
  <r>
    <s v="Kaye Crocroft"/>
    <n v="37"/>
    <x v="1"/>
    <x v="0"/>
    <n v="41600"/>
    <x v="0"/>
    <x v="3"/>
    <s v="Medical"/>
    <s v="Divorced"/>
    <x v="1"/>
    <n v="6"/>
    <n v="17"/>
    <n v="1"/>
    <n v="0"/>
  </r>
  <r>
    <s v="Egor Minto"/>
    <n v="39"/>
    <x v="1"/>
    <x v="3"/>
    <n v="105870"/>
    <x v="1"/>
    <x v="1"/>
    <s v="Technical Degree"/>
    <s v="Single"/>
    <x v="1"/>
    <n v="0"/>
    <n v="20"/>
    <n v="19"/>
    <n v="11"/>
  </r>
  <r>
    <s v="Bren Absolon"/>
    <n v="29"/>
    <x v="1"/>
    <x v="11"/>
    <n v="118300"/>
    <x v="1"/>
    <x v="1"/>
    <s v="Life Sciences"/>
    <s v="Single"/>
    <x v="1"/>
    <n v="1"/>
    <n v="6"/>
    <n v="6"/>
    <n v="1"/>
  </r>
  <r>
    <s v="Alexine Portail"/>
    <n v="42"/>
    <x v="0"/>
    <x v="0"/>
    <n v="99680"/>
    <x v="0"/>
    <x v="4"/>
    <s v="Life Sciences"/>
    <s v="Single"/>
    <x v="0"/>
    <n v="3"/>
    <n v="10"/>
    <n v="3"/>
    <n v="0"/>
  </r>
  <r>
    <s v="Duffie Ibel"/>
    <n v="29"/>
    <x v="1"/>
    <x v="0"/>
    <n v="101500"/>
    <x v="2"/>
    <x v="4"/>
    <s v="Marketing"/>
    <s v="Divorced"/>
    <x v="1"/>
    <n v="2"/>
    <n v="10"/>
    <n v="3"/>
    <n v="0"/>
  </r>
  <r>
    <s v="Gilles Jaquet"/>
    <n v="25"/>
    <x v="1"/>
    <x v="11"/>
    <n v="46160"/>
    <x v="2"/>
    <x v="2"/>
    <s v="Life Sciences"/>
    <s v="Married"/>
    <x v="1"/>
    <n v="0"/>
    <n v="5"/>
    <n v="4"/>
    <n v="1"/>
  </r>
  <r>
    <s v="Payton Pickervance"/>
    <n v="42"/>
    <x v="0"/>
    <x v="12"/>
    <n v="41930"/>
    <x v="2"/>
    <x v="4"/>
    <s v="Medical"/>
    <s v="Divorced"/>
    <x v="0"/>
    <n v="0"/>
    <n v="10"/>
    <n v="9"/>
    <n v="7"/>
  </r>
  <r>
    <s v="Barny Fairweather"/>
    <n v="40"/>
    <x v="1"/>
    <x v="12"/>
    <n v="73360"/>
    <x v="0"/>
    <x v="5"/>
    <s v="Medical"/>
    <s v="Divorced"/>
    <x v="1"/>
    <n v="0"/>
    <n v="22"/>
    <n v="21"/>
    <n v="3"/>
  </r>
  <r>
    <s v="Margot Royds"/>
    <n v="51"/>
    <x v="0"/>
    <x v="5"/>
    <n v="119550"/>
    <x v="0"/>
    <x v="4"/>
    <s v="Life Sciences"/>
    <s v="Married"/>
    <x v="1"/>
    <n v="1"/>
    <n v="1"/>
    <n v="1"/>
    <n v="0"/>
  </r>
  <r>
    <s v="Frederik Dartan"/>
    <n v="31"/>
    <x v="1"/>
    <x v="1"/>
    <n v="53240"/>
    <x v="1"/>
    <x v="0"/>
    <s v="Medical"/>
    <s v="Single"/>
    <x v="1"/>
    <n v="0"/>
    <n v="6"/>
    <n v="5"/>
    <n v="1"/>
  </r>
  <r>
    <s v="Aubert Wedmore."/>
    <n v="32"/>
    <x v="0"/>
    <x v="12"/>
    <n v="90880"/>
    <x v="0"/>
    <x v="4"/>
    <s v="Life Sciences"/>
    <s v="Married"/>
    <x v="1"/>
    <n v="1"/>
    <n v="5"/>
    <n v="5"/>
    <n v="0"/>
  </r>
  <r>
    <s v="Krystal Lambswood"/>
    <n v="38"/>
    <x v="0"/>
    <x v="9"/>
    <n v="44450"/>
    <x v="1"/>
    <x v="2"/>
    <s v="Life Sciences"/>
    <s v="Married"/>
    <x v="1"/>
    <n v="3"/>
    <n v="13"/>
    <n v="8"/>
    <n v="7"/>
  </r>
  <r>
    <s v="Nanice Boatwright"/>
    <n v="32"/>
    <x v="1"/>
    <x v="12"/>
    <n v="47670"/>
    <x v="1"/>
    <x v="5"/>
    <s v="Technical Degree"/>
    <s v="Single"/>
    <x v="1"/>
    <n v="4"/>
    <n v="9"/>
    <n v="6"/>
    <n v="0"/>
  </r>
  <r>
    <s v="Northrup Aires"/>
    <n v="46"/>
    <x v="0"/>
    <x v="5"/>
    <n v="111420"/>
    <x v="2"/>
    <x v="4"/>
    <s v="Technical Degree"/>
    <s v="Married"/>
    <x v="0"/>
    <n v="3"/>
    <n v="28"/>
    <n v="7"/>
    <n v="7"/>
  </r>
  <r>
    <s v="Janina Wolverson"/>
    <n v="28"/>
    <x v="0"/>
    <x v="10"/>
    <n v="47760"/>
    <x v="2"/>
    <x v="1"/>
    <s v="Life Sciences"/>
    <s v="Single"/>
    <x v="1"/>
    <n v="2"/>
    <n v="5"/>
    <n v="0"/>
    <n v="0"/>
  </r>
  <r>
    <s v="Floria Olivia"/>
    <n v="29"/>
    <x v="0"/>
    <x v="0"/>
    <n v="47650"/>
    <x v="1"/>
    <x v="1"/>
    <s v="Medical"/>
    <s v="Married"/>
    <x v="1"/>
    <n v="2"/>
    <n v="10"/>
    <n v="0"/>
    <n v="0"/>
  </r>
  <r>
    <s v="Andrea Becker"/>
    <n v="31"/>
    <x v="1"/>
    <x v="5"/>
    <n v="103360"/>
    <x v="2"/>
    <x v="4"/>
    <s v="Medical"/>
    <s v="Married"/>
    <x v="1"/>
    <n v="0"/>
    <n v="10"/>
    <n v="9"/>
    <n v="7"/>
  </r>
  <r>
    <s v="Louise Lamming"/>
    <n v="25"/>
    <x v="1"/>
    <x v="0"/>
    <n v="48530"/>
    <x v="0"/>
    <x v="4"/>
    <s v="Life Sciences"/>
    <s v="Divorced"/>
    <x v="1"/>
    <n v="1"/>
    <n v="6"/>
    <n v="6"/>
    <n v="1"/>
  </r>
  <r>
    <s v="Renaldo Thomassin"/>
    <n v="45"/>
    <x v="0"/>
    <x v="7"/>
    <n v="72160"/>
    <x v="2"/>
    <x v="4"/>
    <s v="Medical"/>
    <s v="Married"/>
    <x v="0"/>
    <n v="0"/>
    <n v="21"/>
    <n v="20"/>
    <n v="4"/>
  </r>
  <r>
    <s v="Carmel Pancoust"/>
    <n v="36"/>
    <x v="0"/>
    <x v="6"/>
    <n v="60800"/>
    <x v="1"/>
    <x v="1"/>
    <s v="Life Sciences"/>
    <s v="Married"/>
    <x v="1"/>
    <n v="0"/>
    <n v="16"/>
    <n v="15"/>
    <n v="10"/>
  </r>
  <r>
    <s v="Tatum Hush"/>
    <n v="55"/>
    <x v="0"/>
    <x v="5"/>
    <n v="74010"/>
    <x v="1"/>
    <x v="1"/>
    <s v="Medical"/>
    <s v="Single"/>
    <x v="0"/>
    <n v="0"/>
    <n v="37"/>
    <n v="36"/>
    <n v="4"/>
  </r>
  <r>
    <s v="Aldrich Glenny"/>
    <n v="47"/>
    <x v="1"/>
    <x v="7"/>
    <n v="60760"/>
    <x v="2"/>
    <x v="4"/>
    <s v="Life Sciences"/>
    <s v="Married"/>
    <x v="0"/>
    <n v="1"/>
    <n v="10"/>
    <n v="10"/>
    <n v="9"/>
  </r>
  <r>
    <s v="Calvin O'Carroll"/>
    <n v="28"/>
    <x v="1"/>
    <x v="10"/>
    <n v="74550"/>
    <x v="2"/>
    <x v="5"/>
    <s v="Medical"/>
    <s v="Married"/>
    <x v="1"/>
    <n v="1"/>
    <n v="5"/>
    <n v="5"/>
    <n v="0"/>
  </r>
  <r>
    <s v="Griz Thorington"/>
    <n v="37"/>
    <x v="1"/>
    <x v="4"/>
    <n v="32500"/>
    <x v="1"/>
    <x v="4"/>
    <s v="Medical"/>
    <s v="Married"/>
    <x v="1"/>
    <n v="4"/>
    <n v="7"/>
    <n v="5"/>
    <n v="0"/>
  </r>
  <r>
    <s v="Greta Bagehot"/>
    <n v="21"/>
    <x v="0"/>
    <x v="2"/>
    <n v="110040"/>
    <x v="2"/>
    <x v="2"/>
    <s v="Medical"/>
    <s v="Single"/>
    <x v="1"/>
    <n v="1"/>
    <n v="3"/>
    <n v="3"/>
    <n v="1"/>
  </r>
  <r>
    <s v="Eddy Stolze"/>
    <n v="37"/>
    <x v="0"/>
    <x v="9"/>
    <n v="99750"/>
    <x v="2"/>
    <x v="4"/>
    <s v="Medical"/>
    <s v="Divorced"/>
    <x v="0"/>
    <n v="2"/>
    <n v="15"/>
    <n v="5"/>
    <n v="0"/>
  </r>
  <r>
    <s v="L;urette Bontein"/>
    <n v="35"/>
    <x v="0"/>
    <x v="8"/>
    <n v="92470"/>
    <x v="1"/>
    <x v="1"/>
    <s v="Life Sciences"/>
    <s v="Divorced"/>
    <x v="1"/>
    <n v="7"/>
    <n v="10"/>
    <n v="7"/>
    <n v="6"/>
  </r>
  <r>
    <s v="Cindee Saice"/>
    <n v="38"/>
    <x v="1"/>
    <x v="6"/>
    <n v="109980"/>
    <x v="1"/>
    <x v="0"/>
    <s v="Medical"/>
    <s v="Divorced"/>
    <x v="0"/>
    <n v="1"/>
    <n v="8"/>
    <n v="8"/>
    <n v="7"/>
  </r>
  <r>
    <s v="Erin Androsik"/>
    <n v="26"/>
    <x v="1"/>
    <x v="5"/>
    <n v="41790"/>
    <x v="2"/>
    <x v="3"/>
    <s v="Life Sciences"/>
    <s v="Divorced"/>
    <x v="1"/>
    <n v="1"/>
    <n v="6"/>
    <n v="6"/>
    <n v="1"/>
  </r>
  <r>
    <s v="Genovera Ghost"/>
    <n v="50"/>
    <x v="1"/>
    <x v="12"/>
    <n v="86360"/>
    <x v="2"/>
    <x v="4"/>
    <s v="Life Sciences"/>
    <s v="Divorced"/>
    <x v="1"/>
    <n v="3"/>
    <n v="28"/>
    <n v="10"/>
    <n v="1"/>
  </r>
  <r>
    <s v="Felicdad Heibel"/>
    <n v="53"/>
    <x v="0"/>
    <x v="7"/>
    <n v="65570"/>
    <x v="1"/>
    <x v="4"/>
    <s v="Medical"/>
    <s v="Married"/>
    <x v="0"/>
    <n v="3"/>
    <n v="21"/>
    <n v="5"/>
    <n v="1"/>
  </r>
  <r>
    <s v="Jobey Boneham"/>
    <n v="42"/>
    <x v="1"/>
    <x v="6"/>
    <n v="69160"/>
    <x v="2"/>
    <x v="4"/>
    <s v="Life Sciences"/>
    <s v="Married"/>
    <x v="1"/>
    <n v="1"/>
    <n v="20"/>
    <n v="20"/>
    <n v="11"/>
  </r>
  <r>
    <s v="Radcliffe Fairpool"/>
    <n v="29"/>
    <x v="1"/>
    <x v="6"/>
    <n v="41570"/>
    <x v="0"/>
    <x v="0"/>
    <s v="Life Sciences"/>
    <s v="Single"/>
    <x v="1"/>
    <n v="1"/>
    <n v="10"/>
    <n v="10"/>
    <n v="0"/>
  </r>
  <r>
    <s v="Gigi Bohling"/>
    <n v="55"/>
    <x v="1"/>
    <x v="1"/>
    <n v="83400"/>
    <x v="0"/>
    <x v="4"/>
    <s v="Technical Degree"/>
    <s v="Married"/>
    <x v="0"/>
    <n v="3"/>
    <n v="12"/>
    <n v="10"/>
    <n v="0"/>
  </r>
  <r>
    <s v="Gare Mattiussi"/>
    <n v="26"/>
    <x v="1"/>
    <x v="1"/>
    <n v="67660"/>
    <x v="1"/>
    <x v="3"/>
    <s v="Medical"/>
    <s v="Married"/>
    <x v="0"/>
    <n v="1"/>
    <n v="5"/>
    <n v="5"/>
    <n v="3"/>
  </r>
  <r>
    <s v="Carlin Demke"/>
    <n v="37"/>
    <x v="1"/>
    <x v="7"/>
    <n v="34470"/>
    <x v="0"/>
    <x v="1"/>
    <s v="Life Sciences"/>
    <s v="Single"/>
    <x v="1"/>
    <n v="1"/>
    <n v="17"/>
    <n v="17"/>
    <n v="5"/>
  </r>
  <r>
    <s v="Wilt Wayvill"/>
    <n v="44"/>
    <x v="0"/>
    <x v="3"/>
    <n v="38240"/>
    <x v="2"/>
    <x v="4"/>
    <s v="Life Sciences"/>
    <s v="Divorced"/>
    <x v="0"/>
    <n v="3"/>
    <n v="19"/>
    <n v="1"/>
    <n v="0"/>
  </r>
  <r>
    <s v="Ardyce Eacott"/>
    <n v="38"/>
    <x v="1"/>
    <x v="5"/>
    <n v="78380"/>
    <x v="2"/>
    <x v="4"/>
    <s v="Life Sciences"/>
    <s v="Divorced"/>
    <x v="1"/>
    <n v="9"/>
    <n v="10"/>
    <n v="2"/>
    <n v="1"/>
  </r>
  <r>
    <s v="Lane Monteaux"/>
    <n v="26"/>
    <x v="0"/>
    <x v="1"/>
    <n v="72500"/>
    <x v="2"/>
    <x v="4"/>
    <s v="Medical"/>
    <s v="Divorced"/>
    <x v="0"/>
    <n v="2"/>
    <n v="5"/>
    <n v="3"/>
    <n v="0"/>
  </r>
  <r>
    <s v="Cathi Gillbee"/>
    <n v="28"/>
    <x v="0"/>
    <x v="3"/>
    <n v="115640"/>
    <x v="1"/>
    <x v="4"/>
    <s v="Life Sciences"/>
    <s v="Single"/>
    <x v="1"/>
    <n v="1"/>
    <n v="5"/>
    <n v="5"/>
    <n v="0"/>
  </r>
  <r>
    <s v="Ronnie Mesias"/>
    <n v="49"/>
    <x v="1"/>
    <x v="4"/>
    <n v="46250"/>
    <x v="2"/>
    <x v="5"/>
    <s v="Life Sciences"/>
    <s v="Single"/>
    <x v="0"/>
    <n v="9"/>
    <n v="22"/>
    <n v="3"/>
    <n v="1"/>
  </r>
  <r>
    <s v="Hali Behnecke"/>
    <n v="36"/>
    <x v="1"/>
    <x v="5"/>
    <n v="82120"/>
    <x v="2"/>
    <x v="0"/>
    <s v="Technical Degree"/>
    <s v="Single"/>
    <x v="1"/>
    <n v="4"/>
    <n v="10"/>
    <n v="8"/>
    <n v="7"/>
  </r>
  <r>
    <s v="Grady Rochelle"/>
    <n v="31"/>
    <x v="0"/>
    <x v="11"/>
    <n v="108160"/>
    <x v="2"/>
    <x v="0"/>
    <s v="Marketing"/>
    <s v="Divorced"/>
    <x v="1"/>
    <n v="1"/>
    <n v="2"/>
    <n v="2"/>
    <n v="2"/>
  </r>
  <r>
    <s v="Crissie Cordel"/>
    <n v="26"/>
    <x v="1"/>
    <x v="8"/>
    <n v="108360"/>
    <x v="1"/>
    <x v="1"/>
    <s v="Marketing"/>
    <s v="Single"/>
    <x v="0"/>
    <n v="1"/>
    <n v="8"/>
    <n v="8"/>
    <n v="7"/>
  </r>
  <r>
    <s v="Durand Backhouse"/>
    <n v="37"/>
    <x v="0"/>
    <x v="0"/>
    <n v="77840"/>
    <x v="2"/>
    <x v="3"/>
    <s v="Medical"/>
    <s v="Married"/>
    <x v="0"/>
    <n v="1"/>
    <n v="4"/>
    <n v="4"/>
    <n v="1"/>
  </r>
  <r>
    <s v="Wendel Malletratt"/>
    <n v="42"/>
    <x v="1"/>
    <x v="7"/>
    <n v="85180"/>
    <x v="2"/>
    <x v="5"/>
    <s v="Marketing"/>
    <s v="Married"/>
    <x v="1"/>
    <n v="5"/>
    <n v="23"/>
    <n v="20"/>
    <n v="4"/>
  </r>
  <r>
    <s v="Shellysheldon Ellerman"/>
    <n v="18"/>
    <x v="0"/>
    <x v="8"/>
    <n v="85920"/>
    <x v="1"/>
    <x v="1"/>
    <s v="Life Sciences"/>
    <s v="Single"/>
    <x v="1"/>
    <n v="1"/>
    <n v="0"/>
    <n v="0"/>
    <n v="0"/>
  </r>
  <r>
    <s v="Emmeline Bestwerthick"/>
    <n v="35"/>
    <x v="0"/>
    <x v="0"/>
    <n v="106490"/>
    <x v="2"/>
    <x v="2"/>
    <s v="Marketing"/>
    <s v="Married"/>
    <x v="1"/>
    <n v="0"/>
    <n v="12"/>
    <n v="11"/>
    <n v="6"/>
  </r>
  <r>
    <s v="Marmaduke Worssam"/>
    <n v="36"/>
    <x v="0"/>
    <x v="1"/>
    <n v="38520"/>
    <x v="1"/>
    <x v="5"/>
    <s v="Life Sciences"/>
    <s v="Married"/>
    <x v="1"/>
    <n v="4"/>
    <n v="4"/>
    <n v="1"/>
    <n v="0"/>
  </r>
  <r>
    <s v="Murial Ickovici"/>
    <n v="51"/>
    <x v="0"/>
    <x v="7"/>
    <n v="49530"/>
    <x v="0"/>
    <x v="4"/>
    <s v="Medical"/>
    <s v="Divorced"/>
    <x v="1"/>
    <n v="5"/>
    <n v="13"/>
    <n v="4"/>
    <n v="1"/>
  </r>
  <r>
    <s v="Honoria Cootes"/>
    <n v="41"/>
    <x v="0"/>
    <x v="1"/>
    <n v="29610"/>
    <x v="1"/>
    <x v="4"/>
    <s v="Life Sciences"/>
    <s v="Single"/>
    <x v="1"/>
    <n v="1"/>
    <n v="22"/>
    <n v="22"/>
    <n v="0"/>
  </r>
  <r>
    <s v="Garvin Delacroix"/>
    <n v="18"/>
    <x v="0"/>
    <x v="2"/>
    <n v="84170"/>
    <x v="1"/>
    <x v="4"/>
    <s v="Medical"/>
    <s v="Single"/>
    <x v="1"/>
    <n v="1"/>
    <n v="0"/>
    <n v="0"/>
    <n v="0"/>
  </r>
  <r>
    <s v="Merrel Blind"/>
    <n v="28"/>
    <x v="1"/>
    <x v="8"/>
    <n v="92190"/>
    <x v="0"/>
    <x v="4"/>
    <s v="Medical"/>
    <s v="Single"/>
    <x v="1"/>
    <n v="0"/>
    <n v="9"/>
    <n v="8"/>
    <n v="0"/>
  </r>
  <r>
    <s v="Rosamond Fishe"/>
    <n v="31"/>
    <x v="0"/>
    <x v="6"/>
    <n v="82240"/>
    <x v="0"/>
    <x v="1"/>
    <s v="Technical Degree"/>
    <s v="Married"/>
    <x v="1"/>
    <n v="4"/>
    <n v="10"/>
    <n v="8"/>
    <n v="7"/>
  </r>
  <r>
    <s v="Shelley Moncreiffe"/>
    <n v="39"/>
    <x v="0"/>
    <x v="0"/>
    <n v="87850"/>
    <x v="1"/>
    <x v="4"/>
    <s v="Medical"/>
    <s v="Divorced"/>
    <x v="1"/>
    <n v="0"/>
    <n v="19"/>
    <n v="18"/>
    <n v="3"/>
  </r>
  <r>
    <s v="Cecilla Joselevitch"/>
    <n v="36"/>
    <x v="0"/>
    <x v="5"/>
    <n v="43700"/>
    <x v="1"/>
    <x v="3"/>
    <s v="Life Sciences"/>
    <s v="Married"/>
    <x v="1"/>
    <n v="7"/>
    <n v="11"/>
    <n v="9"/>
    <n v="0"/>
  </r>
  <r>
    <s v="Jolynn Behnecken"/>
    <n v="32"/>
    <x v="0"/>
    <x v="6"/>
    <n v="88690"/>
    <x v="2"/>
    <x v="3"/>
    <s v="Life Sciences"/>
    <s v="Married"/>
    <x v="1"/>
    <n v="1"/>
    <n v="13"/>
    <n v="13"/>
    <n v="4"/>
  </r>
  <r>
    <s v="Adolph McNalley"/>
    <n v="38"/>
    <x v="1"/>
    <x v="7"/>
    <n v="31820"/>
    <x v="1"/>
    <x v="3"/>
    <s v="Life Sciences"/>
    <s v="Married"/>
    <x v="1"/>
    <n v="3"/>
    <n v="19"/>
    <n v="10"/>
    <n v="0"/>
  </r>
  <r>
    <s v="Pippy Roxby"/>
    <n v="58"/>
    <x v="0"/>
    <x v="5"/>
    <n v="70230"/>
    <x v="2"/>
    <x v="4"/>
    <s v="Life Sciences"/>
    <s v="Divorced"/>
    <x v="0"/>
    <n v="2"/>
    <n v="12"/>
    <n v="5"/>
    <n v="1"/>
  </r>
  <r>
    <s v="Jessi Calterone"/>
    <n v="31"/>
    <x v="1"/>
    <x v="3"/>
    <n v="96320"/>
    <x v="0"/>
    <x v="3"/>
    <s v="Technical Degree"/>
    <s v="Married"/>
    <x v="0"/>
    <n v="0"/>
    <n v="6"/>
    <n v="5"/>
    <n v="0"/>
  </r>
  <r>
    <s v="Moore Gligoraci"/>
    <n v="31"/>
    <x v="0"/>
    <x v="9"/>
    <n v="90700"/>
    <x v="0"/>
    <x v="4"/>
    <s v="Human Resources"/>
    <s v="Married"/>
    <x v="1"/>
    <n v="3"/>
    <n v="9"/>
    <n v="2"/>
    <n v="1"/>
  </r>
  <r>
    <s v="Mallory Goldsberry"/>
    <n v="45"/>
    <x v="1"/>
    <x v="8"/>
    <n v="67960"/>
    <x v="1"/>
    <x v="4"/>
    <s v="Life Sciences"/>
    <s v="Divorced"/>
    <x v="1"/>
    <n v="1"/>
    <n v="24"/>
    <n v="24"/>
    <n v="9"/>
  </r>
  <r>
    <s v="Nerissa Kavanagh"/>
    <n v="31"/>
    <x v="0"/>
    <x v="9"/>
    <n v="103110"/>
    <x v="1"/>
    <x v="1"/>
    <s v="Life Sciences"/>
    <s v="Divorced"/>
    <x v="0"/>
    <n v="0"/>
    <n v="3"/>
    <n v="2"/>
    <n v="2"/>
  </r>
  <r>
    <s v="Foss Asquez"/>
    <n v="33"/>
    <x v="1"/>
    <x v="4"/>
    <n v="59610"/>
    <x v="1"/>
    <x v="4"/>
    <s v="Life Sciences"/>
    <s v="Married"/>
    <x v="1"/>
    <n v="6"/>
    <n v="12"/>
    <n v="10"/>
    <n v="8"/>
  </r>
  <r>
    <s v="Ab Lehrian"/>
    <n v="39"/>
    <x v="0"/>
    <x v="2"/>
    <n v="66570"/>
    <x v="0"/>
    <x v="4"/>
    <s v="Medical"/>
    <s v="Married"/>
    <x v="0"/>
    <n v="1"/>
    <n v="21"/>
    <n v="21"/>
    <n v="11"/>
  </r>
  <r>
    <s v="Mickey Pybus"/>
    <n v="43"/>
    <x v="1"/>
    <x v="5"/>
    <n v="74390"/>
    <x v="2"/>
    <x v="1"/>
    <s v="Life Sciences"/>
    <s v="Single"/>
    <x v="1"/>
    <n v="0"/>
    <n v="9"/>
    <n v="8"/>
    <n v="1"/>
  </r>
  <r>
    <s v="Timmy Brenston"/>
    <n v="49"/>
    <x v="0"/>
    <x v="7"/>
    <n v="67010"/>
    <x v="0"/>
    <x v="4"/>
    <s v="Technical Degree"/>
    <s v="Single"/>
    <x v="0"/>
    <n v="7"/>
    <n v="25"/>
    <n v="7"/>
    <n v="0"/>
  </r>
  <r>
    <s v="Romona Melody"/>
    <n v="52"/>
    <x v="0"/>
    <x v="6"/>
    <n v="109710"/>
    <x v="0"/>
    <x v="2"/>
    <s v="Medical"/>
    <s v="Married"/>
    <x v="1"/>
    <n v="2"/>
    <n v="11"/>
    <n v="8"/>
    <n v="7"/>
  </r>
  <r>
    <s v="Bendite Bloan"/>
    <n v="27"/>
    <x v="0"/>
    <x v="12"/>
    <n v="110910"/>
    <x v="0"/>
    <x v="4"/>
    <s v="Life Sciences"/>
    <s v="Single"/>
    <x v="0"/>
    <n v="1"/>
    <n v="4"/>
    <n v="4"/>
    <n v="1"/>
  </r>
  <r>
    <s v="Andrea Penfold"/>
    <n v="32"/>
    <x v="1"/>
    <x v="12"/>
    <n v="29770"/>
    <x v="2"/>
    <x v="4"/>
    <s v="Technical Degree"/>
    <s v="Married"/>
    <x v="0"/>
    <n v="1"/>
    <n v="13"/>
    <n v="13"/>
    <n v="11"/>
  </r>
  <r>
    <s v="Shari Pickston"/>
    <n v="27"/>
    <x v="1"/>
    <x v="3"/>
    <n v="80060"/>
    <x v="1"/>
    <x v="4"/>
    <s v="Life Sciences"/>
    <s v="Single"/>
    <x v="0"/>
    <n v="1"/>
    <n v="5"/>
    <n v="5"/>
    <n v="0"/>
  </r>
  <r>
    <s v="Dennison Crosswaite"/>
    <n v="31"/>
    <x v="1"/>
    <x v="3"/>
    <n v="99750"/>
    <x v="1"/>
    <x v="5"/>
    <s v="Marketing"/>
    <s v="Divorced"/>
    <x v="1"/>
    <n v="4"/>
    <n v="13"/>
    <n v="7"/>
    <n v="1"/>
  </r>
  <r>
    <s v="Lucias Minico"/>
    <n v="32"/>
    <x v="1"/>
    <x v="6"/>
    <n v="108250"/>
    <x v="2"/>
    <x v="4"/>
    <s v="Medical"/>
    <s v="Single"/>
    <x v="1"/>
    <n v="7"/>
    <n v="10"/>
    <n v="7"/>
    <n v="0"/>
  </r>
  <r>
    <s v="Helaine Lyddy"/>
    <n v="28"/>
    <x v="1"/>
    <x v="6"/>
    <n v="104340"/>
    <x v="2"/>
    <x v="1"/>
    <s v="Medical"/>
    <s v="Married"/>
    <x v="0"/>
    <n v="5"/>
    <n v="5"/>
    <n v="3"/>
    <n v="2"/>
  </r>
  <r>
    <s v="Carlene Torry"/>
    <n v="30"/>
    <x v="1"/>
    <x v="1"/>
    <n v="38440"/>
    <x v="0"/>
    <x v="1"/>
    <s v="Medical"/>
    <s v="Married"/>
    <x v="1"/>
    <n v="1"/>
    <n v="11"/>
    <n v="10"/>
    <n v="1"/>
  </r>
  <r>
    <s v="Vere Kulic"/>
    <n v="31"/>
    <x v="1"/>
    <x v="3"/>
    <n v="50800"/>
    <x v="1"/>
    <x v="3"/>
    <s v="Life Sciences"/>
    <s v="Married"/>
    <x v="1"/>
    <n v="1"/>
    <n v="10"/>
    <n v="10"/>
    <n v="8"/>
  </r>
  <r>
    <s v="Enrichetta Mowles"/>
    <n v="39"/>
    <x v="0"/>
    <x v="11"/>
    <n v="44400"/>
    <x v="2"/>
    <x v="4"/>
    <s v="Medical"/>
    <s v="Married"/>
    <x v="1"/>
    <n v="1"/>
    <n v="21"/>
    <n v="21"/>
    <n v="13"/>
  </r>
  <r>
    <s v="Delinda Snozzwell"/>
    <n v="39"/>
    <x v="1"/>
    <x v="1"/>
    <n v="34980"/>
    <x v="1"/>
    <x v="1"/>
    <s v="Medical"/>
    <s v="Married"/>
    <x v="0"/>
    <n v="4"/>
    <n v="12"/>
    <n v="1"/>
    <n v="0"/>
  </r>
  <r>
    <s v="Cecilio Sprankling"/>
    <n v="33"/>
    <x v="0"/>
    <x v="10"/>
    <n v="77260"/>
    <x v="1"/>
    <x v="4"/>
    <s v="Marketing"/>
    <s v="Single"/>
    <x v="1"/>
    <n v="3"/>
    <n v="9"/>
    <n v="7"/>
    <n v="0"/>
  </r>
  <r>
    <s v="Nickolai Artin"/>
    <n v="47"/>
    <x v="1"/>
    <x v="8"/>
    <n v="117940"/>
    <x v="0"/>
    <x v="4"/>
    <s v="Life Sciences"/>
    <s v="Married"/>
    <x v="1"/>
    <n v="4"/>
    <n v="21"/>
    <n v="3"/>
    <n v="1"/>
  </r>
  <r>
    <s v="Beryl Burnsyde"/>
    <n v="43"/>
    <x v="1"/>
    <x v="3"/>
    <n v="31040"/>
    <x v="1"/>
    <x v="0"/>
    <s v="Life Sciences"/>
    <s v="Divorced"/>
    <x v="1"/>
    <n v="1"/>
    <n v="9"/>
    <n v="9"/>
    <n v="0"/>
  </r>
  <r>
    <s v="Ambrosio Daniely"/>
    <n v="27"/>
    <x v="0"/>
    <x v="4"/>
    <n v="109140"/>
    <x v="2"/>
    <x v="0"/>
    <s v="Marketing"/>
    <s v="Married"/>
    <x v="0"/>
    <n v="0"/>
    <n v="6"/>
    <n v="5"/>
    <n v="1"/>
  </r>
  <r>
    <s v="Simon Kembery"/>
    <n v="54"/>
    <x v="0"/>
    <x v="9"/>
    <n v="96370"/>
    <x v="0"/>
    <x v="4"/>
    <s v="Life Sciences"/>
    <s v="Single"/>
    <x v="1"/>
    <n v="3"/>
    <n v="20"/>
    <n v="4"/>
    <n v="0"/>
  </r>
  <r>
    <s v="Brig Dewi"/>
    <n v="43"/>
    <x v="1"/>
    <x v="0"/>
    <n v="31170"/>
    <x v="0"/>
    <x v="4"/>
    <s v="Life Sciences"/>
    <s v="Married"/>
    <x v="1"/>
    <n v="8"/>
    <n v="10"/>
    <n v="1"/>
    <n v="0"/>
  </r>
  <r>
    <s v="Althea Bronger"/>
    <n v="45"/>
    <x v="0"/>
    <x v="8"/>
    <n v="116240"/>
    <x v="2"/>
    <x v="4"/>
    <s v="Other"/>
    <s v="Married"/>
    <x v="1"/>
    <n v="9"/>
    <n v="12"/>
    <n v="10"/>
    <n v="9"/>
  </r>
  <r>
    <s v="Ansley Gounel"/>
    <n v="40"/>
    <x v="0"/>
    <x v="8"/>
    <n v="115190"/>
    <x v="0"/>
    <x v="4"/>
    <s v="Medical"/>
    <s v="Married"/>
    <x v="0"/>
    <n v="2"/>
    <n v="6"/>
    <n v="4"/>
    <n v="0"/>
  </r>
  <r>
    <s v="Daven Smout"/>
    <n v="29"/>
    <x v="0"/>
    <x v="4"/>
    <n v="79570"/>
    <x v="1"/>
    <x v="0"/>
    <s v="Other"/>
    <s v="Married"/>
    <x v="0"/>
    <n v="1"/>
    <n v="7"/>
    <n v="7"/>
    <n v="0"/>
  </r>
  <r>
    <s v="Julietta Culross"/>
    <n v="29"/>
    <x v="1"/>
    <x v="2"/>
    <n v="95680"/>
    <x v="0"/>
    <x v="4"/>
    <s v="Other"/>
    <s v="Single"/>
    <x v="1"/>
    <n v="0"/>
    <n v="4"/>
    <n v="3"/>
    <n v="2"/>
  </r>
  <r>
    <s v="Niall Selesnick"/>
    <n v="30"/>
    <x v="0"/>
    <x v="1"/>
    <n v="107110"/>
    <x v="0"/>
    <x v="1"/>
    <s v="Marketing"/>
    <s v="Divorced"/>
    <x v="1"/>
    <n v="1"/>
    <n v="10"/>
    <n v="10"/>
    <n v="1"/>
  </r>
  <r>
    <s v="Lia Lurner"/>
    <n v="27"/>
    <x v="1"/>
    <x v="4"/>
    <n v="66100"/>
    <x v="1"/>
    <x v="4"/>
    <s v="Marketing"/>
    <s v="Married"/>
    <x v="1"/>
    <n v="1"/>
    <n v="8"/>
    <n v="8"/>
    <n v="0"/>
  </r>
  <r>
    <s v="Rodrigo Congdon"/>
    <n v="37"/>
    <x v="0"/>
    <x v="3"/>
    <n v="39960"/>
    <x v="0"/>
    <x v="4"/>
    <s v="Medical"/>
    <s v="Divorced"/>
    <x v="1"/>
    <n v="7"/>
    <n v="8"/>
    <n v="6"/>
    <n v="0"/>
  </r>
  <r>
    <s v="Brendan Edgeller"/>
    <n v="38"/>
    <x v="0"/>
    <x v="3"/>
    <n v="111850"/>
    <x v="1"/>
    <x v="1"/>
    <s v="Life Sciences"/>
    <s v="Divorced"/>
    <x v="0"/>
    <n v="0"/>
    <n v="12"/>
    <n v="11"/>
    <n v="2"/>
  </r>
  <r>
    <s v="Revkah Antonacci"/>
    <n v="31"/>
    <x v="0"/>
    <x v="2"/>
    <n v="29890"/>
    <x v="1"/>
    <x v="4"/>
    <s v="Medical"/>
    <s v="Single"/>
    <x v="0"/>
    <n v="1"/>
    <n v="11"/>
    <n v="11"/>
    <n v="4"/>
  </r>
  <r>
    <s v="Dewey Berthod"/>
    <n v="29"/>
    <x v="1"/>
    <x v="2"/>
    <n v="48170"/>
    <x v="0"/>
    <x v="4"/>
    <s v="Marketing"/>
    <s v="Divorced"/>
    <x v="0"/>
    <n v="1"/>
    <n v="7"/>
    <n v="7"/>
    <n v="1"/>
  </r>
  <r>
    <s v="Fidelio Rigmond"/>
    <n v="35"/>
    <x v="0"/>
    <x v="6"/>
    <n v="99200"/>
    <x v="0"/>
    <x v="2"/>
    <s v="Technical Degree"/>
    <s v="Single"/>
    <x v="1"/>
    <n v="0"/>
    <n v="17"/>
    <n v="16"/>
    <n v="0"/>
  </r>
  <r>
    <s v="Ginger Myott"/>
    <n v="23"/>
    <x v="0"/>
    <x v="6"/>
    <n v="72840"/>
    <x v="1"/>
    <x v="4"/>
    <s v="Life Sciences"/>
    <s v="Divorced"/>
    <x v="1"/>
    <n v="1"/>
    <n v="4"/>
    <n v="4"/>
    <n v="0"/>
  </r>
  <r>
    <s v="Hatti Vezey"/>
    <n v="41"/>
    <x v="1"/>
    <x v="7"/>
    <n v="68970"/>
    <x v="2"/>
    <x v="4"/>
    <s v="Medical"/>
    <s v="Single"/>
    <x v="0"/>
    <n v="6"/>
    <n v="8"/>
    <n v="5"/>
    <n v="1"/>
  </r>
  <r>
    <s v="Eilis Pavlasek"/>
    <n v="47"/>
    <x v="1"/>
    <x v="8"/>
    <n v="89090"/>
    <x v="2"/>
    <x v="5"/>
    <s v="Medical"/>
    <s v="Single"/>
    <x v="1"/>
    <n v="3"/>
    <n v="5"/>
    <n v="0"/>
    <n v="0"/>
  </r>
  <r>
    <s v="Kellsie Waby"/>
    <n v="42"/>
    <x v="0"/>
    <x v="9"/>
    <n v="86940"/>
    <x v="2"/>
    <x v="4"/>
    <s v="Life Sciences"/>
    <s v="Single"/>
    <x v="1"/>
    <n v="2"/>
    <n v="16"/>
    <n v="1"/>
    <n v="0"/>
  </r>
  <r>
    <s v="Easter Pyke"/>
    <n v="29"/>
    <x v="0"/>
    <x v="9"/>
    <n v="118450"/>
    <x v="2"/>
    <x v="0"/>
    <s v="Life Sciences"/>
    <s v="Married"/>
    <x v="1"/>
    <n v="1"/>
    <n v="4"/>
    <n v="4"/>
    <n v="0"/>
  </r>
  <r>
    <s v="Inger Andriveaux"/>
    <n v="42"/>
    <x v="0"/>
    <x v="11"/>
    <n v="80360"/>
    <x v="1"/>
    <x v="1"/>
    <s v="Technical Degree"/>
    <s v="Divorced"/>
    <x v="0"/>
    <n v="0"/>
    <n v="4"/>
    <n v="3"/>
    <n v="1"/>
  </r>
  <r>
    <s v="Corina Triner"/>
    <n v="32"/>
    <x v="1"/>
    <x v="0"/>
    <n v="104770"/>
    <x v="2"/>
    <x v="3"/>
    <s v="Medical"/>
    <s v="Married"/>
    <x v="1"/>
    <n v="1"/>
    <n v="8"/>
    <n v="8"/>
    <n v="0"/>
  </r>
  <r>
    <s v="Loralyn Bruton"/>
    <n v="48"/>
    <x v="0"/>
    <x v="3"/>
    <n v="70440"/>
    <x v="1"/>
    <x v="4"/>
    <s v="Medical"/>
    <s v="Married"/>
    <x v="1"/>
    <n v="3"/>
    <n v="15"/>
    <n v="0"/>
    <n v="0"/>
  </r>
  <r>
    <s v="Clari Boole"/>
    <n v="37"/>
    <x v="1"/>
    <x v="2"/>
    <n v="56900"/>
    <x v="2"/>
    <x v="4"/>
    <s v="Medical"/>
    <s v="Divorced"/>
    <x v="0"/>
    <n v="4"/>
    <n v="13"/>
    <n v="7"/>
    <n v="6"/>
  </r>
  <r>
    <s v="Susy Challoner"/>
    <n v="30"/>
    <x v="1"/>
    <x v="7"/>
    <n v="48530"/>
    <x v="2"/>
    <x v="1"/>
    <s v="Technical Degree"/>
    <s v="Married"/>
    <x v="0"/>
    <n v="7"/>
    <n v="4"/>
    <n v="2"/>
    <n v="2"/>
  </r>
  <r>
    <s v="Jan Morforth"/>
    <n v="26"/>
    <x v="1"/>
    <x v="12"/>
    <n v="72450"/>
    <x v="1"/>
    <x v="1"/>
    <s v="Life Sciences"/>
    <s v="Married"/>
    <x v="1"/>
    <n v="1"/>
    <n v="8"/>
    <n v="8"/>
    <n v="7"/>
  </r>
  <r>
    <s v="Cindi Stratten"/>
    <n v="42"/>
    <x v="0"/>
    <x v="6"/>
    <n v="34500"/>
    <x v="0"/>
    <x v="1"/>
    <s v="Other"/>
    <s v="Single"/>
    <x v="1"/>
    <n v="3"/>
    <n v="14"/>
    <n v="1"/>
    <n v="0"/>
  </r>
  <r>
    <s v="Marline Wahncke"/>
    <n v="21"/>
    <x v="0"/>
    <x v="3"/>
    <n v="118800"/>
    <x v="1"/>
    <x v="4"/>
    <s v="Technical Degree"/>
    <s v="Single"/>
    <x v="0"/>
    <n v="1"/>
    <n v="3"/>
    <n v="3"/>
    <n v="1"/>
  </r>
  <r>
    <s v="Violetta Vial"/>
    <n v="36"/>
    <x v="0"/>
    <x v="1"/>
    <n v="115080"/>
    <x v="2"/>
    <x v="4"/>
    <s v="Medical"/>
    <s v="Single"/>
    <x v="1"/>
    <n v="4"/>
    <n v="7"/>
    <n v="1"/>
    <n v="0"/>
  </r>
  <r>
    <s v="Beatriz Bateson"/>
    <n v="36"/>
    <x v="1"/>
    <x v="12"/>
    <n v="39540"/>
    <x v="2"/>
    <x v="1"/>
    <s v="Medical"/>
    <s v="Married"/>
    <x v="1"/>
    <n v="4"/>
    <n v="16"/>
    <n v="13"/>
    <n v="1"/>
  </r>
  <r>
    <s v="Angeline Christophersen"/>
    <n v="57"/>
    <x v="1"/>
    <x v="1"/>
    <n v="110770"/>
    <x v="1"/>
    <x v="3"/>
    <s v="Medical"/>
    <s v="Married"/>
    <x v="1"/>
    <n v="2"/>
    <n v="15"/>
    <n v="3"/>
    <n v="1"/>
  </r>
  <r>
    <s v="Evangelia Gowers"/>
    <n v="40"/>
    <x v="0"/>
    <x v="7"/>
    <n v="106460"/>
    <x v="2"/>
    <x v="0"/>
    <s v="Life Sciences"/>
    <s v="Married"/>
    <x v="0"/>
    <n v="3"/>
    <n v="10"/>
    <n v="7"/>
    <n v="1"/>
  </r>
  <r>
    <s v="Fonzie O'Shea"/>
    <n v="21"/>
    <x v="1"/>
    <x v="8"/>
    <n v="94530"/>
    <x v="2"/>
    <x v="4"/>
    <s v="Medical"/>
    <s v="Single"/>
    <x v="1"/>
    <n v="1"/>
    <n v="3"/>
    <n v="3"/>
    <n v="2"/>
  </r>
  <r>
    <s v="Janene Hairsine"/>
    <n v="33"/>
    <x v="0"/>
    <x v="12"/>
    <n v="71590"/>
    <x v="1"/>
    <x v="4"/>
    <s v="Marketing"/>
    <s v="Single"/>
    <x v="0"/>
    <n v="1"/>
    <n v="1"/>
    <n v="1"/>
    <n v="0"/>
  </r>
  <r>
    <s v="Linell Compfort"/>
    <n v="37"/>
    <x v="1"/>
    <x v="11"/>
    <n v="104900"/>
    <x v="1"/>
    <x v="0"/>
    <s v="Medical"/>
    <s v="Married"/>
    <x v="1"/>
    <n v="6"/>
    <n v="17"/>
    <n v="5"/>
    <n v="0"/>
  </r>
  <r>
    <s v="Shaylah Owbrick"/>
    <n v="46"/>
    <x v="0"/>
    <x v="4"/>
    <n v="81790"/>
    <x v="1"/>
    <x v="4"/>
    <s v="Medical"/>
    <s v="Married"/>
    <x v="1"/>
    <n v="2"/>
    <n v="7"/>
    <n v="1"/>
    <n v="0"/>
  </r>
  <r>
    <s v="Erin Androsik"/>
    <n v="41"/>
    <x v="1"/>
    <x v="5"/>
    <n v="33050"/>
    <x v="0"/>
    <x v="0"/>
    <s v="Marketing"/>
    <s v="Single"/>
    <x v="1"/>
    <n v="1"/>
    <n v="8"/>
    <n v="8"/>
    <n v="7"/>
  </r>
  <r>
    <s v="Honor Herreros"/>
    <n v="50"/>
    <x v="1"/>
    <x v="10"/>
    <n v="89610"/>
    <x v="1"/>
    <x v="4"/>
    <s v="Technical Degree"/>
    <s v="Single"/>
    <x v="1"/>
    <n v="6"/>
    <n v="20"/>
    <n v="4"/>
    <n v="1"/>
  </r>
  <r>
    <s v="Bethanne Leicester"/>
    <n v="40"/>
    <x v="1"/>
    <x v="6"/>
    <n v="96920"/>
    <x v="1"/>
    <x v="2"/>
    <s v="Marketing"/>
    <s v="Married"/>
    <x v="0"/>
    <n v="2"/>
    <n v="8"/>
    <n v="6"/>
    <n v="1"/>
  </r>
  <r>
    <s v="Ottilie Vittel"/>
    <n v="31"/>
    <x v="0"/>
    <x v="7"/>
    <n v="105470"/>
    <x v="1"/>
    <x v="2"/>
    <s v="Life Sciences"/>
    <s v="Single"/>
    <x v="0"/>
    <n v="0"/>
    <n v="3"/>
    <n v="2"/>
    <n v="2"/>
  </r>
  <r>
    <s v="Barnaby Farnall"/>
    <n v="21"/>
    <x v="0"/>
    <x v="1"/>
    <n v="98400"/>
    <x v="2"/>
    <x v="0"/>
    <s v="Life Sciences"/>
    <s v="Single"/>
    <x v="1"/>
    <n v="1"/>
    <n v="1"/>
    <n v="1"/>
    <n v="0"/>
  </r>
  <r>
    <s v="Arlie Newcombe"/>
    <n v="29"/>
    <x v="1"/>
    <x v="11"/>
    <n v="50020"/>
    <x v="0"/>
    <x v="2"/>
    <s v="Life Sciences"/>
    <s v="Single"/>
    <x v="1"/>
    <n v="9"/>
    <n v="6"/>
    <n v="3"/>
    <n v="1"/>
  </r>
  <r>
    <s v="Ashien Gallen"/>
    <n v="35"/>
    <x v="1"/>
    <x v="10"/>
    <n v="71210"/>
    <x v="1"/>
    <x v="0"/>
    <s v="Life Sciences"/>
    <s v="Single"/>
    <x v="1"/>
    <n v="9"/>
    <n v="10"/>
    <n v="1"/>
    <n v="0"/>
  </r>
  <r>
    <s v="Stan Tolliday"/>
    <n v="27"/>
    <x v="1"/>
    <x v="0"/>
    <n v="53180"/>
    <x v="0"/>
    <x v="4"/>
    <s v="Medical"/>
    <s v="Divorced"/>
    <x v="1"/>
    <n v="1"/>
    <n v="5"/>
    <n v="5"/>
    <n v="0"/>
  </r>
  <r>
    <s v="Minetta Parsons"/>
    <n v="28"/>
    <x v="1"/>
    <x v="5"/>
    <n v="107020"/>
    <x v="1"/>
    <x v="4"/>
    <s v="Life Sciences"/>
    <s v="Single"/>
    <x v="1"/>
    <n v="1"/>
    <n v="7"/>
    <n v="7"/>
    <n v="0"/>
  </r>
  <r>
    <s v="Abe Gayter"/>
    <n v="49"/>
    <x v="0"/>
    <x v="9"/>
    <n v="58400"/>
    <x v="0"/>
    <x v="1"/>
    <s v="Other"/>
    <s v="Single"/>
    <x v="1"/>
    <n v="8"/>
    <n v="26"/>
    <n v="5"/>
    <n v="0"/>
  </r>
  <r>
    <s v="Kissiah Maydway"/>
    <n v="51"/>
    <x v="0"/>
    <x v="11"/>
    <n v="49000"/>
    <x v="0"/>
    <x v="3"/>
    <s v="Life Sciences"/>
    <s v="Married"/>
    <x v="1"/>
    <n v="4"/>
    <n v="18"/>
    <n v="7"/>
    <n v="0"/>
  </r>
  <r>
    <s v="Charline Husset"/>
    <n v="36"/>
    <x v="0"/>
    <x v="4"/>
    <n v="85530"/>
    <x v="1"/>
    <x v="3"/>
    <s v="Life Sciences"/>
    <s v="Married"/>
    <x v="1"/>
    <n v="4"/>
    <n v="6"/>
    <n v="2"/>
    <n v="2"/>
  </r>
  <r>
    <s v="Lorain Tew"/>
    <n v="34"/>
    <x v="1"/>
    <x v="7"/>
    <n v="53950"/>
    <x v="0"/>
    <x v="3"/>
    <s v="Marketing"/>
    <s v="Single"/>
    <x v="0"/>
    <n v="8"/>
    <n v="9"/>
    <n v="5"/>
    <n v="0"/>
  </r>
  <r>
    <s v="North Bertomeu"/>
    <n v="55"/>
    <x v="0"/>
    <x v="12"/>
    <n v="41140"/>
    <x v="1"/>
    <x v="1"/>
    <s v="Life Sciences"/>
    <s v="Single"/>
    <x v="0"/>
    <n v="2"/>
    <n v="30"/>
    <n v="5"/>
    <n v="1"/>
  </r>
  <r>
    <s v="Martita Beaumont"/>
    <n v="24"/>
    <x v="1"/>
    <x v="1"/>
    <n v="49920"/>
    <x v="0"/>
    <x v="2"/>
    <s v="Marketing"/>
    <s v="Divorced"/>
    <x v="0"/>
    <n v="1"/>
    <n v="5"/>
    <n v="5"/>
    <n v="0"/>
  </r>
  <r>
    <s v="Janaya MacGinlay"/>
    <n v="30"/>
    <x v="1"/>
    <x v="4"/>
    <n v="39700"/>
    <x v="1"/>
    <x v="4"/>
    <s v="Technical Degree"/>
    <s v="Married"/>
    <x v="1"/>
    <n v="1"/>
    <n v="1"/>
    <n v="1"/>
    <n v="0"/>
  </r>
  <r>
    <s v="Cara Havers"/>
    <n v="26"/>
    <x v="0"/>
    <x v="12"/>
    <n v="53540"/>
    <x v="2"/>
    <x v="0"/>
    <s v="Technical Degree"/>
    <s v="Single"/>
    <x v="1"/>
    <n v="0"/>
    <n v="7"/>
    <n v="6"/>
    <n v="0"/>
  </r>
  <r>
    <s v="Ancell Moretto"/>
    <n v="22"/>
    <x v="1"/>
    <x v="8"/>
    <n v="43900"/>
    <x v="1"/>
    <x v="5"/>
    <s v="Medical"/>
    <s v="Married"/>
    <x v="1"/>
    <n v="1"/>
    <n v="2"/>
    <n v="2"/>
    <n v="1"/>
  </r>
  <r>
    <s v="Minerva Ricardot"/>
    <n v="36"/>
    <x v="1"/>
    <x v="2"/>
    <n v="72700"/>
    <x v="1"/>
    <x v="2"/>
    <s v="Medical"/>
    <s v="Married"/>
    <x v="1"/>
    <n v="1"/>
    <n v="10"/>
    <n v="10"/>
    <n v="9"/>
  </r>
  <r>
    <s v="Toby Brodhead"/>
    <n v="30"/>
    <x v="0"/>
    <x v="11"/>
    <n v="29420"/>
    <x v="0"/>
    <x v="4"/>
    <s v="Technical Degree"/>
    <s v="Single"/>
    <x v="0"/>
    <n v="9"/>
    <n v="3"/>
    <n v="1"/>
    <n v="0"/>
  </r>
  <r>
    <s v="Tulley Chiddy"/>
    <n v="37"/>
    <x v="0"/>
    <x v="11"/>
    <n v="58280"/>
    <x v="0"/>
    <x v="0"/>
    <s v="Life Sciences"/>
    <s v="Divorced"/>
    <x v="1"/>
    <n v="1"/>
    <n v="18"/>
    <n v="18"/>
    <n v="12"/>
  </r>
  <r>
    <s v="Niles Mahomet"/>
    <n v="40"/>
    <x v="0"/>
    <x v="5"/>
    <n v="67980"/>
    <x v="1"/>
    <x v="4"/>
    <s v="Marketing"/>
    <s v="Divorced"/>
    <x v="1"/>
    <n v="7"/>
    <n v="8"/>
    <n v="5"/>
    <n v="1"/>
  </r>
  <r>
    <s v="Avigdor Karel"/>
    <n v="42"/>
    <x v="0"/>
    <x v="9"/>
    <n v="49760"/>
    <x v="2"/>
    <x v="4"/>
    <s v="Life Sciences"/>
    <s v="Divorced"/>
    <x v="1"/>
    <n v="3"/>
    <n v="8"/>
    <n v="5"/>
    <n v="1"/>
  </r>
  <r>
    <s v="Luca Wolstenholme"/>
    <n v="37"/>
    <x v="0"/>
    <x v="1"/>
    <n v="69910"/>
    <x v="2"/>
    <x v="4"/>
    <s v="Life Sciences"/>
    <s v="Single"/>
    <x v="0"/>
    <n v="2"/>
    <n v="18"/>
    <n v="1"/>
    <n v="0"/>
  </r>
  <r>
    <s v="Efrem Mathonnet"/>
    <n v="43"/>
    <x v="0"/>
    <x v="5"/>
    <n v="112370"/>
    <x v="2"/>
    <x v="4"/>
    <s v="Life Sciences"/>
    <s v="Divorced"/>
    <x v="1"/>
    <n v="1"/>
    <n v="25"/>
    <n v="25"/>
    <n v="3"/>
  </r>
  <r>
    <s v="Latisha Jolly"/>
    <n v="40"/>
    <x v="1"/>
    <x v="10"/>
    <n v="28580"/>
    <x v="0"/>
    <x v="4"/>
    <s v="Medical"/>
    <s v="Married"/>
    <x v="1"/>
    <n v="6"/>
    <n v="20"/>
    <n v="1"/>
    <n v="0"/>
  </r>
  <r>
    <s v="Quentin Ferraresi"/>
    <n v="54"/>
    <x v="0"/>
    <x v="11"/>
    <n v="43590"/>
    <x v="1"/>
    <x v="1"/>
    <s v="Medical"/>
    <s v="Married"/>
    <x v="1"/>
    <n v="4"/>
    <n v="24"/>
    <n v="4"/>
    <n v="1"/>
  </r>
  <r>
    <s v="Marco Wooland"/>
    <n v="34"/>
    <x v="1"/>
    <x v="6"/>
    <n v="88330"/>
    <x v="2"/>
    <x v="4"/>
    <s v="Marketing"/>
    <s v="Married"/>
    <x v="1"/>
    <n v="9"/>
    <n v="6"/>
    <n v="3"/>
    <n v="1"/>
  </r>
  <r>
    <s v="Thekla Lynnett"/>
    <n v="31"/>
    <x v="0"/>
    <x v="9"/>
    <n v="78840"/>
    <x v="0"/>
    <x v="3"/>
    <s v="Medical"/>
    <s v="Married"/>
    <x v="1"/>
    <n v="1"/>
    <n v="13"/>
    <n v="13"/>
    <n v="3"/>
  </r>
  <r>
    <s v="Pedro Carluccio"/>
    <n v="43"/>
    <x v="1"/>
    <x v="6"/>
    <n v="61990"/>
    <x v="0"/>
    <x v="4"/>
    <s v="Medical"/>
    <s v="Married"/>
    <x v="1"/>
    <n v="7"/>
    <n v="8"/>
    <n v="3"/>
    <n v="1"/>
  </r>
  <r>
    <s v="Caron Kolakovic"/>
    <n v="43"/>
    <x v="0"/>
    <x v="11"/>
    <n v="77100"/>
    <x v="2"/>
    <x v="4"/>
    <s v="Other"/>
    <s v="Divorced"/>
    <x v="0"/>
    <n v="4"/>
    <n v="8"/>
    <n v="5"/>
    <n v="0"/>
  </r>
  <r>
    <s v="Debera Gow"/>
    <n v="25"/>
    <x v="0"/>
    <x v="10"/>
    <n v="66020"/>
    <x v="0"/>
    <x v="4"/>
    <s v="Life Sciences"/>
    <s v="Single"/>
    <x v="0"/>
    <n v="1"/>
    <n v="5"/>
    <n v="5"/>
    <n v="1"/>
  </r>
  <r>
    <s v="Hoyt D'Alesco"/>
    <n v="37"/>
    <x v="0"/>
    <x v="0"/>
    <n v="70930"/>
    <x v="1"/>
    <x v="3"/>
    <s v="Medical"/>
    <s v="Married"/>
    <x v="0"/>
    <n v="3"/>
    <n v="15"/>
    <n v="13"/>
    <n v="10"/>
  </r>
  <r>
    <s v="Rudyard Tomsa"/>
    <n v="31"/>
    <x v="1"/>
    <x v="12"/>
    <n v="40980"/>
    <x v="2"/>
    <x v="1"/>
    <s v="Life Sciences"/>
    <s v="Married"/>
    <x v="1"/>
    <n v="1"/>
    <n v="4"/>
    <n v="4"/>
    <n v="3"/>
  </r>
  <r>
    <s v="Orran Gritskov"/>
    <n v="39"/>
    <x v="1"/>
    <x v="3"/>
    <n v="48980"/>
    <x v="0"/>
    <x v="2"/>
    <s v="Life Sciences"/>
    <s v="Divorced"/>
    <x v="0"/>
    <n v="1"/>
    <n v="21"/>
    <n v="21"/>
    <n v="1"/>
  </r>
  <r>
    <s v="Tyson Prescote"/>
    <n v="56"/>
    <x v="0"/>
    <x v="5"/>
    <n v="110820"/>
    <x v="2"/>
    <x v="4"/>
    <s v="Life Sciences"/>
    <s v="Married"/>
    <x v="1"/>
    <n v="9"/>
    <n v="36"/>
    <n v="7"/>
    <n v="7"/>
  </r>
  <r>
    <s v="Berenice Osbaldstone"/>
    <n v="30"/>
    <x v="0"/>
    <x v="3"/>
    <n v="61690"/>
    <x v="1"/>
    <x v="4"/>
    <s v="Technical Degree"/>
    <s v="Single"/>
    <x v="1"/>
    <n v="0"/>
    <n v="6"/>
    <n v="5"/>
    <n v="4"/>
  </r>
  <r>
    <s v="Jessika Jaycocks"/>
    <n v="41"/>
    <x v="0"/>
    <x v="10"/>
    <n v="51170"/>
    <x v="0"/>
    <x v="4"/>
    <s v="Marketing"/>
    <s v="Married"/>
    <x v="1"/>
    <n v="1"/>
    <n v="10"/>
    <n v="10"/>
    <n v="0"/>
  </r>
  <r>
    <s v="Gabie Millichip"/>
    <n v="28"/>
    <x v="0"/>
    <x v="3"/>
    <n v="104800"/>
    <x v="1"/>
    <x v="0"/>
    <s v="Medical"/>
    <s v="Divorced"/>
    <x v="1"/>
    <n v="1"/>
    <n v="10"/>
    <n v="10"/>
    <n v="1"/>
  </r>
  <r>
    <s v="Pearla Beteriss"/>
    <n v="25"/>
    <x v="1"/>
    <x v="6"/>
    <n v="56280"/>
    <x v="2"/>
    <x v="1"/>
    <s v="Medical"/>
    <s v="Married"/>
    <x v="1"/>
    <n v="5"/>
    <n v="6"/>
    <n v="2"/>
    <n v="0"/>
  </r>
  <r>
    <s v="Harwilll Domotor"/>
    <n v="52"/>
    <x v="1"/>
    <x v="9"/>
    <n v="88380"/>
    <x v="2"/>
    <x v="4"/>
    <s v="Medical"/>
    <s v="Married"/>
    <x v="0"/>
    <n v="2"/>
    <n v="28"/>
    <n v="5"/>
    <n v="0"/>
  </r>
  <r>
    <s v="Carolina Blumsom"/>
    <n v="45"/>
    <x v="0"/>
    <x v="3"/>
    <n v="52590"/>
    <x v="1"/>
    <x v="4"/>
    <s v="Life Sciences"/>
    <s v="Married"/>
    <x v="1"/>
    <n v="3"/>
    <n v="8"/>
    <n v="2"/>
    <n v="0"/>
  </r>
  <r>
    <s v="Ryon Baroch"/>
    <n v="52"/>
    <x v="0"/>
    <x v="11"/>
    <n v="47650"/>
    <x v="1"/>
    <x v="3"/>
    <s v="Life Sciences"/>
    <s v="Married"/>
    <x v="1"/>
    <n v="2"/>
    <n v="31"/>
    <n v="5"/>
    <n v="1"/>
  </r>
  <r>
    <s v="Georg Dinnage"/>
    <n v="42"/>
    <x v="0"/>
    <x v="9"/>
    <n v="72350"/>
    <x v="2"/>
    <x v="1"/>
    <s v="Life Sciences"/>
    <s v="Divorced"/>
    <x v="1"/>
    <n v="2"/>
    <n v="19"/>
    <n v="5"/>
    <n v="0"/>
  </r>
  <r>
    <s v="Marissa Infante"/>
    <n v="30"/>
    <x v="1"/>
    <x v="9"/>
    <n v="39940"/>
    <x v="0"/>
    <x v="4"/>
    <s v="Life Sciences"/>
    <s v="Single"/>
    <x v="1"/>
    <n v="2"/>
    <n v="11"/>
    <n v="5"/>
    <n v="0"/>
  </r>
  <r>
    <s v="Daisie Dahlman"/>
    <n v="60"/>
    <x v="1"/>
    <x v="5"/>
    <n v="28130"/>
    <x v="0"/>
    <x v="2"/>
    <s v="Life Sciences"/>
    <s v="Married"/>
    <x v="1"/>
    <n v="5"/>
    <n v="33"/>
    <n v="29"/>
    <n v="11"/>
  </r>
  <r>
    <s v="Joli Jodrelle"/>
    <n v="46"/>
    <x v="0"/>
    <x v="6"/>
    <n v="69460"/>
    <x v="2"/>
    <x v="1"/>
    <s v="Medical"/>
    <s v="Divorced"/>
    <x v="1"/>
    <n v="2"/>
    <n v="19"/>
    <n v="10"/>
    <n v="0"/>
  </r>
  <r>
    <s v="Jessica Callcott"/>
    <n v="42"/>
    <x v="1"/>
    <x v="12"/>
    <n v="109030"/>
    <x v="0"/>
    <x v="0"/>
    <s v="Technical Degree"/>
    <s v="Married"/>
    <x v="1"/>
    <n v="0"/>
    <n v="7"/>
    <n v="6"/>
    <n v="0"/>
  </r>
  <r>
    <s v="Michail Sicha"/>
    <n v="24"/>
    <x v="0"/>
    <x v="12"/>
    <n v="66460"/>
    <x v="2"/>
    <x v="5"/>
    <s v="Technical Degree"/>
    <s v="Single"/>
    <x v="0"/>
    <n v="1"/>
    <n v="6"/>
    <n v="5"/>
    <n v="1"/>
  </r>
  <r>
    <s v="Sabina Scorrer"/>
    <n v="34"/>
    <x v="1"/>
    <x v="4"/>
    <n v="50810"/>
    <x v="2"/>
    <x v="4"/>
    <s v="Marketing"/>
    <s v="Divorced"/>
    <x v="1"/>
    <n v="0"/>
    <n v="3"/>
    <n v="2"/>
    <n v="1"/>
  </r>
  <r>
    <s v="Bayard Gendricke"/>
    <n v="38"/>
    <x v="1"/>
    <x v="3"/>
    <n v="114510"/>
    <x v="2"/>
    <x v="5"/>
    <s v="Life Sciences"/>
    <s v="Married"/>
    <x v="0"/>
    <n v="1"/>
    <n v="1"/>
    <n v="1"/>
    <n v="0"/>
  </r>
  <r>
    <s v="Esmaria Denecamp"/>
    <n v="40"/>
    <x v="0"/>
    <x v="12"/>
    <n v="86230"/>
    <x v="2"/>
    <x v="5"/>
    <s v="Life Sciences"/>
    <s v="Married"/>
    <x v="1"/>
    <n v="0"/>
    <n v="21"/>
    <n v="20"/>
    <n v="1"/>
  </r>
  <r>
    <s v="Antone Tolmie"/>
    <n v="26"/>
    <x v="1"/>
    <x v="9"/>
    <n v="73240"/>
    <x v="2"/>
    <x v="1"/>
    <s v="Life Sciences"/>
    <s v="Divorced"/>
    <x v="1"/>
    <n v="1"/>
    <n v="3"/>
    <n v="3"/>
    <n v="0"/>
  </r>
  <r>
    <s v="Tammi Lackham"/>
    <n v="30"/>
    <x v="0"/>
    <x v="7"/>
    <n v="53920"/>
    <x v="1"/>
    <x v="1"/>
    <s v="Life Sciences"/>
    <s v="Married"/>
    <x v="1"/>
    <n v="4"/>
    <n v="9"/>
    <n v="5"/>
    <n v="1"/>
  </r>
  <r>
    <s v="Northrop Reid"/>
    <n v="29"/>
    <x v="0"/>
    <x v="2"/>
    <n v="113690"/>
    <x v="2"/>
    <x v="4"/>
    <s v="Medical"/>
    <s v="Married"/>
    <x v="1"/>
    <n v="1"/>
    <n v="10"/>
    <n v="10"/>
    <n v="0"/>
  </r>
  <r>
    <s v="Nananne Gehringer"/>
    <n v="29"/>
    <x v="1"/>
    <x v="4"/>
    <n v="101790"/>
    <x v="0"/>
    <x v="4"/>
    <s v="Technical Degree"/>
    <s v="Married"/>
    <x v="1"/>
    <n v="5"/>
    <n v="6"/>
    <n v="2"/>
    <n v="1"/>
  </r>
  <r>
    <s v="Loren Bentote"/>
    <n v="19"/>
    <x v="0"/>
    <x v="11"/>
    <n v="38930"/>
    <x v="2"/>
    <x v="3"/>
    <s v="Technical Degree"/>
    <s v="Single"/>
    <x v="1"/>
    <n v="1"/>
    <n v="1"/>
    <n v="1"/>
    <n v="0"/>
  </r>
  <r>
    <s v="Manolo Gasnell"/>
    <n v="30"/>
    <x v="1"/>
    <x v="1"/>
    <n v="57090"/>
    <x v="2"/>
    <x v="1"/>
    <s v="Other"/>
    <s v="Married"/>
    <x v="1"/>
    <n v="0"/>
    <n v="10"/>
    <n v="9"/>
    <n v="7"/>
  </r>
  <r>
    <s v="Wyatt Clinch"/>
    <n v="57"/>
    <x v="0"/>
    <x v="1"/>
    <n v="106170"/>
    <x v="0"/>
    <x v="1"/>
    <s v="Marketing"/>
    <s v="Divorced"/>
    <x v="1"/>
    <n v="3"/>
    <n v="32"/>
    <n v="1"/>
    <n v="0"/>
  </r>
  <r>
    <s v="Giselbert Newlands"/>
    <n v="50"/>
    <x v="1"/>
    <x v="6"/>
    <n v="59550"/>
    <x v="1"/>
    <x v="3"/>
    <s v="Life Sciences"/>
    <s v="Married"/>
    <x v="1"/>
    <n v="0"/>
    <n v="28"/>
    <n v="27"/>
    <n v="15"/>
  </r>
  <r>
    <s v="Cristal Demangeot"/>
    <n v="30"/>
    <x v="0"/>
    <x v="0"/>
    <n v="89960"/>
    <x v="1"/>
    <x v="1"/>
    <s v="Medical"/>
    <s v="Single"/>
    <x v="1"/>
    <n v="0"/>
    <n v="12"/>
    <n v="11"/>
    <n v="6"/>
  </r>
  <r>
    <s v="Jaime Dowe"/>
    <n v="60"/>
    <x v="1"/>
    <x v="11"/>
    <n v="58850"/>
    <x v="0"/>
    <x v="4"/>
    <s v="Marketing"/>
    <s v="Married"/>
    <x v="1"/>
    <n v="4"/>
    <n v="22"/>
    <n v="18"/>
    <n v="13"/>
  </r>
  <r>
    <s v="Addia Penwright"/>
    <n v="47"/>
    <x v="0"/>
    <x v="10"/>
    <n v="68200"/>
    <x v="1"/>
    <x v="3"/>
    <s v="Medical"/>
    <s v="Divorced"/>
    <x v="1"/>
    <n v="5"/>
    <n v="20"/>
    <n v="5"/>
    <n v="0"/>
  </r>
  <r>
    <s v="Ali Roubert"/>
    <n v="46"/>
    <x v="0"/>
    <x v="1"/>
    <n v="90130"/>
    <x v="1"/>
    <x v="0"/>
    <s v="Life Sciences"/>
    <s v="Married"/>
    <x v="1"/>
    <n v="6"/>
    <n v="26"/>
    <n v="3"/>
    <n v="0"/>
  </r>
  <r>
    <s v="Emmye Corry"/>
    <n v="35"/>
    <x v="0"/>
    <x v="6"/>
    <n v="45060"/>
    <x v="1"/>
    <x v="0"/>
    <s v="Life Sciences"/>
    <s v="Single"/>
    <x v="1"/>
    <n v="0"/>
    <n v="6"/>
    <n v="5"/>
    <n v="4"/>
  </r>
  <r>
    <s v="Addy Pimblett"/>
    <n v="54"/>
    <x v="0"/>
    <x v="8"/>
    <n v="66370"/>
    <x v="0"/>
    <x v="4"/>
    <s v="Life Sciences"/>
    <s v="Single"/>
    <x v="1"/>
    <n v="7"/>
    <n v="19"/>
    <n v="1"/>
    <n v="0"/>
  </r>
  <r>
    <s v="Angela Bangley"/>
    <n v="34"/>
    <x v="1"/>
    <x v="9"/>
    <n v="85880"/>
    <x v="1"/>
    <x v="2"/>
    <s v="Life Sciences"/>
    <s v="Divorced"/>
    <x v="1"/>
    <n v="3"/>
    <n v="14"/>
    <n v="7"/>
    <n v="5"/>
  </r>
  <r>
    <s v="Elbertine Hiscoe"/>
    <n v="46"/>
    <x v="1"/>
    <x v="9"/>
    <n v="59260"/>
    <x v="1"/>
    <x v="1"/>
    <s v="Marketing"/>
    <s v="Married"/>
    <x v="0"/>
    <n v="2"/>
    <n v="15"/>
    <n v="3"/>
    <n v="1"/>
  </r>
  <r>
    <s v="Baudoin Dummigan"/>
    <n v="31"/>
    <x v="0"/>
    <x v="3"/>
    <n v="61790"/>
    <x v="2"/>
    <x v="4"/>
    <s v="Life Sciences"/>
    <s v="Divorced"/>
    <x v="1"/>
    <n v="1"/>
    <n v="13"/>
    <n v="13"/>
    <n v="0"/>
  </r>
  <r>
    <s v="Lissy McCoy"/>
    <n v="33"/>
    <x v="0"/>
    <x v="7"/>
    <n v="48180"/>
    <x v="1"/>
    <x v="3"/>
    <s v="Medical"/>
    <s v="Married"/>
    <x v="0"/>
    <n v="7"/>
    <n v="15"/>
    <n v="7"/>
    <n v="7"/>
  </r>
  <r>
    <s v="Ingunna Wainscoat"/>
    <n v="33"/>
    <x v="0"/>
    <x v="4"/>
    <n v="74800"/>
    <x v="2"/>
    <x v="4"/>
    <s v="Medical"/>
    <s v="Divorced"/>
    <x v="1"/>
    <n v="7"/>
    <n v="8"/>
    <n v="4"/>
    <n v="1"/>
  </r>
  <r>
    <s v="Amii Elms"/>
    <n v="30"/>
    <x v="0"/>
    <x v="7"/>
    <n v="31020"/>
    <x v="2"/>
    <x v="3"/>
    <s v="Marketing"/>
    <s v="Single"/>
    <x v="1"/>
    <n v="0"/>
    <n v="4"/>
    <n v="3"/>
    <n v="1"/>
  </r>
  <r>
    <s v="Ignacio Delion"/>
    <n v="35"/>
    <x v="1"/>
    <x v="1"/>
    <n v="37550"/>
    <x v="2"/>
    <x v="4"/>
    <s v="Life Sciences"/>
    <s v="Married"/>
    <x v="0"/>
    <n v="4"/>
    <n v="10"/>
    <n v="8"/>
    <n v="0"/>
  </r>
  <r>
    <s v="Colby Reuven"/>
    <n v="31"/>
    <x v="0"/>
    <x v="7"/>
    <n v="72040"/>
    <x v="0"/>
    <x v="4"/>
    <s v="Life Sciences"/>
    <s v="Married"/>
    <x v="1"/>
    <n v="3"/>
    <n v="12"/>
    <n v="1"/>
    <n v="0"/>
  </r>
  <r>
    <s v="Maggee Stiggles"/>
    <n v="34"/>
    <x v="0"/>
    <x v="1"/>
    <n v="118840"/>
    <x v="1"/>
    <x v="4"/>
    <s v="Human Resources"/>
    <s v="Divorced"/>
    <x v="0"/>
    <n v="9"/>
    <n v="11"/>
    <n v="3"/>
    <n v="0"/>
  </r>
  <r>
    <s v="Kelci Walkden"/>
    <n v="42"/>
    <x v="1"/>
    <x v="5"/>
    <n v="79570"/>
    <x v="2"/>
    <x v="5"/>
    <s v="Other"/>
    <s v="Married"/>
    <x v="1"/>
    <n v="4"/>
    <n v="8"/>
    <n v="2"/>
    <n v="2"/>
  </r>
  <r>
    <s v="Bogey Hitcham"/>
    <n v="36"/>
    <x v="1"/>
    <x v="8"/>
    <n v="94050"/>
    <x v="0"/>
    <x v="3"/>
    <s v="Medical"/>
    <s v="Single"/>
    <x v="1"/>
    <n v="1"/>
    <n v="10"/>
    <n v="10"/>
    <n v="9"/>
  </r>
  <r>
    <s v="Pembroke Siflet"/>
    <n v="22"/>
    <x v="0"/>
    <x v="5"/>
    <n v="81260"/>
    <x v="1"/>
    <x v="4"/>
    <s v="Technical Degree"/>
    <s v="Single"/>
    <x v="1"/>
    <n v="5"/>
    <n v="4"/>
    <n v="2"/>
    <n v="1"/>
  </r>
  <r>
    <s v="Adolph Hartin"/>
    <n v="48"/>
    <x v="1"/>
    <x v="8"/>
    <n v="36710"/>
    <x v="0"/>
    <x v="3"/>
    <s v="Marketing"/>
    <s v="Married"/>
    <x v="1"/>
    <n v="2"/>
    <n v="14"/>
    <n v="9"/>
    <n v="6"/>
  </r>
  <r>
    <s v="Gisela Wille"/>
    <n v="55"/>
    <x v="1"/>
    <x v="4"/>
    <n v="98360"/>
    <x v="0"/>
    <x v="3"/>
    <s v="Life Sciences"/>
    <s v="Single"/>
    <x v="1"/>
    <n v="3"/>
    <n v="37"/>
    <n v="10"/>
    <n v="7"/>
  </r>
  <r>
    <s v="Joyce Leyband"/>
    <n v="41"/>
    <x v="0"/>
    <x v="8"/>
    <n v="39680"/>
    <x v="0"/>
    <x v="4"/>
    <s v="Life Sciences"/>
    <s v="Single"/>
    <x v="1"/>
    <n v="7"/>
    <n v="16"/>
    <n v="14"/>
    <n v="1"/>
  </r>
  <r>
    <s v="Reube Sushams"/>
    <n v="35"/>
    <x v="0"/>
    <x v="12"/>
    <n v="101390"/>
    <x v="2"/>
    <x v="1"/>
    <s v="Marketing"/>
    <s v="Married"/>
    <x v="1"/>
    <n v="9"/>
    <n v="15"/>
    <n v="11"/>
    <n v="6"/>
  </r>
  <r>
    <s v="Mathian MacMeeking"/>
    <n v="40"/>
    <x v="0"/>
    <x v="6"/>
    <n v="80700"/>
    <x v="2"/>
    <x v="1"/>
    <s v="Life Sciences"/>
    <s v="Single"/>
    <x v="1"/>
    <n v="7"/>
    <n v="22"/>
    <n v="20"/>
    <n v="5"/>
  </r>
  <r>
    <s v="Antonino Forsdicke"/>
    <n v="39"/>
    <x v="1"/>
    <x v="8"/>
    <n v="78020"/>
    <x v="0"/>
    <x v="4"/>
    <s v="Life Sciences"/>
    <s v="Married"/>
    <x v="1"/>
    <n v="1"/>
    <n v="8"/>
    <n v="8"/>
    <n v="0"/>
  </r>
  <r>
    <s v="Mick Spraberry"/>
    <n v="31"/>
    <x v="1"/>
    <x v="6"/>
    <n v="115490"/>
    <x v="1"/>
    <x v="1"/>
    <s v="Life Sciences"/>
    <s v="Single"/>
    <x v="0"/>
    <n v="4"/>
    <n v="10"/>
    <n v="6"/>
    <n v="0"/>
  </r>
  <r>
    <s v="Benita Gillice"/>
    <n v="42"/>
    <x v="0"/>
    <x v="11"/>
    <n v="111910"/>
    <x v="2"/>
    <x v="3"/>
    <s v="Medical"/>
    <s v="Married"/>
    <x v="0"/>
    <n v="1"/>
    <n v="10"/>
    <n v="10"/>
    <n v="5"/>
  </r>
  <r>
    <s v="Caresa Christer"/>
    <n v="45"/>
    <x v="0"/>
    <x v="4"/>
    <n v="109050"/>
    <x v="0"/>
    <x v="3"/>
    <s v="Other"/>
    <s v="Married"/>
    <x v="1"/>
    <n v="0"/>
    <n v="9"/>
    <n v="8"/>
    <n v="3"/>
  </r>
  <r>
    <s v="Letizia Hasselby"/>
    <n v="26"/>
    <x v="1"/>
    <x v="3"/>
    <n v="95680"/>
    <x v="1"/>
    <x v="4"/>
    <s v="Life Sciences"/>
    <s v="Divorced"/>
    <x v="0"/>
    <n v="0"/>
    <n v="8"/>
    <n v="7"/>
    <n v="1"/>
  </r>
  <r>
    <s v="Luce Beentjes"/>
    <n v="29"/>
    <x v="0"/>
    <x v="9"/>
    <n v="109380"/>
    <x v="1"/>
    <x v="1"/>
    <s v="Technical Degree"/>
    <s v="Divorced"/>
    <x v="1"/>
    <n v="4"/>
    <n v="8"/>
    <n v="3"/>
    <n v="1"/>
  </r>
  <r>
    <s v="Sammy Gantlett"/>
    <n v="33"/>
    <x v="1"/>
    <x v="8"/>
    <n v="69710"/>
    <x v="0"/>
    <x v="5"/>
    <s v="Medical"/>
    <s v="Divorced"/>
    <x v="1"/>
    <n v="4"/>
    <n v="10"/>
    <n v="6"/>
    <n v="0"/>
  </r>
  <r>
    <s v="Pooh Splevins"/>
    <n v="31"/>
    <x v="1"/>
    <x v="7"/>
    <n v="30000"/>
    <x v="0"/>
    <x v="4"/>
    <s v="Life Sciences"/>
    <s v="Divorced"/>
    <x v="1"/>
    <n v="9"/>
    <n v="10"/>
    <n v="5"/>
    <n v="0"/>
  </r>
  <r>
    <s v="Aeriela Aickin"/>
    <n v="18"/>
    <x v="1"/>
    <x v="8"/>
    <n v="57620"/>
    <x v="1"/>
    <x v="4"/>
    <s v="Marketing"/>
    <s v="Single"/>
    <x v="0"/>
    <n v="1"/>
    <n v="0"/>
    <n v="0"/>
    <n v="0"/>
  </r>
  <r>
    <s v="Tabbatha Pickston"/>
    <n v="40"/>
    <x v="0"/>
    <x v="12"/>
    <n v="35940"/>
    <x v="1"/>
    <x v="1"/>
    <s v="Other"/>
    <s v="Divorced"/>
    <x v="1"/>
    <n v="3"/>
    <n v="20"/>
    <n v="1"/>
    <n v="0"/>
  </r>
  <r>
    <s v="Tawnya Tickel"/>
    <n v="41"/>
    <x v="0"/>
    <x v="4"/>
    <n v="101190"/>
    <x v="1"/>
    <x v="2"/>
    <s v="Other"/>
    <s v="Single"/>
    <x v="0"/>
    <n v="2"/>
    <n v="10"/>
    <n v="8"/>
    <n v="0"/>
  </r>
  <r>
    <s v="Royal Nowakowska"/>
    <n v="26"/>
    <x v="1"/>
    <x v="5"/>
    <n v="48980"/>
    <x v="2"/>
    <x v="4"/>
    <s v="Medical"/>
    <s v="Divorced"/>
    <x v="1"/>
    <n v="5"/>
    <n v="8"/>
    <n v="0"/>
    <n v="0"/>
  </r>
  <r>
    <s v="Winny Millam"/>
    <n v="35"/>
    <x v="0"/>
    <x v="7"/>
    <n v="115840"/>
    <x v="0"/>
    <x v="2"/>
    <s v="Medical"/>
    <s v="Single"/>
    <x v="1"/>
    <n v="1"/>
    <n v="5"/>
    <n v="5"/>
    <n v="0"/>
  </r>
  <r>
    <s v="Michael Sidry"/>
    <n v="34"/>
    <x v="1"/>
    <x v="8"/>
    <n v="45450"/>
    <x v="1"/>
    <x v="4"/>
    <s v="Life Sciences"/>
    <s v="Single"/>
    <x v="1"/>
    <n v="1"/>
    <n v="10"/>
    <n v="10"/>
    <n v="5"/>
  </r>
  <r>
    <s v="Nolan Tortis"/>
    <n v="26"/>
    <x v="1"/>
    <x v="4"/>
    <n v="54140"/>
    <x v="1"/>
    <x v="4"/>
    <s v="Technical Degree"/>
    <s v="Single"/>
    <x v="0"/>
    <n v="1"/>
    <n v="1"/>
    <n v="1"/>
    <n v="0"/>
  </r>
  <r>
    <s v="De witt Lottrington"/>
    <n v="37"/>
    <x v="0"/>
    <x v="0"/>
    <n v="117520"/>
    <x v="1"/>
    <x v="5"/>
    <s v="Technical Degree"/>
    <s v="Single"/>
    <x v="1"/>
    <n v="4"/>
    <n v="12"/>
    <n v="6"/>
    <n v="1"/>
  </r>
  <r>
    <s v="Baxter Brocks"/>
    <n v="46"/>
    <x v="0"/>
    <x v="5"/>
    <n v="93210"/>
    <x v="1"/>
    <x v="3"/>
    <s v="Medical"/>
    <s v="Married"/>
    <x v="1"/>
    <n v="5"/>
    <n v="28"/>
    <n v="2"/>
    <n v="1"/>
  </r>
  <r>
    <s v="Joyce Esel"/>
    <n v="41"/>
    <x v="0"/>
    <x v="0"/>
    <n v="104470"/>
    <x v="2"/>
    <x v="1"/>
    <s v="Life Sciences"/>
    <s v="Married"/>
    <x v="1"/>
    <n v="7"/>
    <n v="22"/>
    <n v="18"/>
    <n v="11"/>
  </r>
  <r>
    <s v="Van Tuxwell"/>
    <n v="37"/>
    <x v="0"/>
    <x v="7"/>
    <n v="110890"/>
    <x v="1"/>
    <x v="1"/>
    <s v="Medical"/>
    <s v="Divorced"/>
    <x v="1"/>
    <n v="1"/>
    <n v="9"/>
    <n v="9"/>
    <n v="7"/>
  </r>
  <r>
    <s v="Fidela Artis"/>
    <n v="52"/>
    <x v="1"/>
    <x v="0"/>
    <n v="96660"/>
    <x v="0"/>
    <x v="4"/>
    <s v="Technical Degree"/>
    <s v="Divorced"/>
    <x v="0"/>
    <n v="3"/>
    <n v="18"/>
    <n v="10"/>
    <n v="6"/>
  </r>
  <r>
    <s v="Dov Thoresby"/>
    <n v="32"/>
    <x v="0"/>
    <x v="4"/>
    <n v="118360"/>
    <x v="1"/>
    <x v="3"/>
    <s v="Other"/>
    <s v="Married"/>
    <x v="1"/>
    <n v="8"/>
    <n v="6"/>
    <n v="4"/>
    <n v="1"/>
  </r>
  <r>
    <s v="Aloise MacCathay"/>
    <n v="24"/>
    <x v="1"/>
    <x v="2"/>
    <n v="88030"/>
    <x v="0"/>
    <x v="4"/>
    <s v="Medical"/>
    <s v="Married"/>
    <x v="1"/>
    <n v="0"/>
    <n v="3"/>
    <n v="2"/>
    <n v="2"/>
  </r>
  <r>
    <s v="Cathi Delgardo"/>
    <n v="38"/>
    <x v="0"/>
    <x v="8"/>
    <n v="87810"/>
    <x v="1"/>
    <x v="1"/>
    <s v="Medical"/>
    <s v="Married"/>
    <x v="1"/>
    <n v="3"/>
    <n v="18"/>
    <n v="1"/>
    <n v="0"/>
  </r>
  <r>
    <s v="Doro Nolte"/>
    <n v="37"/>
    <x v="0"/>
    <x v="6"/>
    <n v="51520"/>
    <x v="2"/>
    <x v="4"/>
    <s v="Life Sciences"/>
    <s v="Married"/>
    <x v="1"/>
    <n v="6"/>
    <n v="8"/>
    <n v="6"/>
    <n v="4"/>
  </r>
  <r>
    <s v="Easter Pyke"/>
    <n v="49"/>
    <x v="0"/>
    <x v="9"/>
    <n v="60260"/>
    <x v="1"/>
    <x v="4"/>
    <s v="Life Sciences"/>
    <s v="Divorced"/>
    <x v="0"/>
    <n v="1"/>
    <n v="31"/>
    <n v="31"/>
    <n v="0"/>
  </r>
  <r>
    <s v="Noll Forbear"/>
    <n v="24"/>
    <x v="0"/>
    <x v="6"/>
    <n v="61210"/>
    <x v="2"/>
    <x v="4"/>
    <s v="Medical"/>
    <s v="Married"/>
    <x v="0"/>
    <n v="1"/>
    <n v="6"/>
    <n v="6"/>
    <n v="1"/>
  </r>
  <r>
    <s v="Myer McCory"/>
    <n v="26"/>
    <x v="0"/>
    <x v="10"/>
    <n v="52750"/>
    <x v="2"/>
    <x v="4"/>
    <s v="Marketing"/>
    <s v="Married"/>
    <x v="1"/>
    <n v="1"/>
    <n v="6"/>
    <n v="5"/>
    <n v="1"/>
  </r>
  <r>
    <s v="Doralyn Segar"/>
    <n v="24"/>
    <x v="0"/>
    <x v="4"/>
    <n v="47270"/>
    <x v="2"/>
    <x v="4"/>
    <s v="Other"/>
    <s v="Married"/>
    <x v="1"/>
    <n v="1"/>
    <n v="1"/>
    <n v="1"/>
    <n v="0"/>
  </r>
  <r>
    <s v="Clo Jimpson"/>
    <n v="50"/>
    <x v="0"/>
    <x v="3"/>
    <n v="118060"/>
    <x v="0"/>
    <x v="5"/>
    <s v="Medical"/>
    <s v="Married"/>
    <x v="1"/>
    <n v="1"/>
    <n v="32"/>
    <n v="32"/>
    <n v="10"/>
  </r>
  <r>
    <s v="Brose MacCorkell"/>
    <n v="25"/>
    <x v="0"/>
    <x v="5"/>
    <n v="37360"/>
    <x v="0"/>
    <x v="3"/>
    <s v="Medical"/>
    <s v="Married"/>
    <x v="1"/>
    <n v="1"/>
    <n v="7"/>
    <n v="7"/>
    <n v="0"/>
  </r>
  <r>
    <s v="Audry Yu"/>
    <n v="24"/>
    <x v="1"/>
    <x v="9"/>
    <n v="66510"/>
    <x v="1"/>
    <x v="4"/>
    <s v="Life Sciences"/>
    <s v="Married"/>
    <x v="0"/>
    <n v="1"/>
    <n v="6"/>
    <n v="6"/>
    <n v="1"/>
  </r>
  <r>
    <s v="Dolley Grayley"/>
    <n v="30"/>
    <x v="1"/>
    <x v="3"/>
    <n v="29530"/>
    <x v="1"/>
    <x v="0"/>
    <s v="Life Sciences"/>
    <s v="Married"/>
    <x v="1"/>
    <n v="1"/>
    <n v="1"/>
    <n v="1"/>
    <n v="0"/>
  </r>
  <r>
    <s v="Meredith Rucklidge"/>
    <n v="34"/>
    <x v="1"/>
    <x v="3"/>
    <n v="60440"/>
    <x v="0"/>
    <x v="2"/>
    <s v="Life Sciences"/>
    <s v="Married"/>
    <x v="0"/>
    <n v="1"/>
    <n v="6"/>
    <n v="6"/>
    <n v="1"/>
  </r>
  <r>
    <s v="Valida Merrigans"/>
    <n v="31"/>
    <x v="0"/>
    <x v="0"/>
    <n v="90530"/>
    <x v="2"/>
    <x v="5"/>
    <s v="Medical"/>
    <s v="Divorced"/>
    <x v="1"/>
    <n v="2"/>
    <n v="9"/>
    <n v="3"/>
    <n v="1"/>
  </r>
  <r>
    <s v="Rory Ravenscroftt"/>
    <n v="35"/>
    <x v="0"/>
    <x v="11"/>
    <n v="67950"/>
    <x v="2"/>
    <x v="0"/>
    <s v="Other"/>
    <s v="Single"/>
    <x v="1"/>
    <n v="4"/>
    <n v="9"/>
    <n v="3"/>
    <n v="0"/>
  </r>
  <r>
    <s v="Verla Timmis"/>
    <n v="31"/>
    <x v="0"/>
    <x v="4"/>
    <n v="105120"/>
    <x v="1"/>
    <x v="4"/>
    <s v="Medical"/>
    <s v="Divorced"/>
    <x v="1"/>
    <n v="4"/>
    <n v="13"/>
    <n v="7"/>
    <n v="5"/>
  </r>
  <r>
    <s v="Jo Benoi"/>
    <n v="27"/>
    <x v="0"/>
    <x v="5"/>
    <n v="60570"/>
    <x v="2"/>
    <x v="4"/>
    <s v="Medical"/>
    <s v="Divorced"/>
    <x v="1"/>
    <n v="0"/>
    <n v="6"/>
    <n v="5"/>
    <n v="0"/>
  </r>
  <r>
    <s v="Marquita Liquorish"/>
    <n v="37"/>
    <x v="1"/>
    <x v="3"/>
    <n v="119110"/>
    <x v="2"/>
    <x v="4"/>
    <s v="Marketing"/>
    <s v="Married"/>
    <x v="0"/>
    <n v="4"/>
    <n v="17"/>
    <n v="3"/>
    <n v="1"/>
  </r>
  <r>
    <s v="Caty Janas"/>
    <n v="20"/>
    <x v="0"/>
    <x v="11"/>
    <n v="104770"/>
    <x v="0"/>
    <x v="3"/>
    <s v="Life Sciences"/>
    <s v="Single"/>
    <x v="1"/>
    <n v="1"/>
    <n v="1"/>
    <n v="1"/>
    <n v="0"/>
  </r>
  <r>
    <s v="Pennie Walmsley"/>
    <n v="42"/>
    <x v="0"/>
    <x v="4"/>
    <n v="70360"/>
    <x v="0"/>
    <x v="2"/>
    <s v="Life Sciences"/>
    <s v="Married"/>
    <x v="1"/>
    <n v="1"/>
    <n v="10"/>
    <n v="10"/>
    <n v="2"/>
  </r>
  <r>
    <s v="Virge Garfield"/>
    <n v="43"/>
    <x v="1"/>
    <x v="9"/>
    <n v="45110"/>
    <x v="1"/>
    <x v="3"/>
    <s v="Other"/>
    <s v="Divorced"/>
    <x v="0"/>
    <n v="4"/>
    <n v="21"/>
    <n v="1"/>
    <n v="0"/>
  </r>
  <r>
    <s v="Rebecca Shillan"/>
    <n v="38"/>
    <x v="0"/>
    <x v="10"/>
    <n v="33630"/>
    <x v="1"/>
    <x v="1"/>
    <s v="Life Sciences"/>
    <s v="Single"/>
    <x v="1"/>
    <n v="3"/>
    <n v="8"/>
    <n v="0"/>
    <n v="0"/>
  </r>
  <r>
    <s v="Myrilla Mercik"/>
    <n v="43"/>
    <x v="1"/>
    <x v="9"/>
    <n v="53870"/>
    <x v="2"/>
    <x v="4"/>
    <s v="Medical"/>
    <s v="Divorced"/>
    <x v="0"/>
    <n v="3"/>
    <n v="10"/>
    <n v="8"/>
    <n v="4"/>
  </r>
  <r>
    <s v="Giacobo Donke"/>
    <n v="48"/>
    <x v="1"/>
    <x v="6"/>
    <n v="111190"/>
    <x v="2"/>
    <x v="4"/>
    <s v="Life Sciences"/>
    <s v="Married"/>
    <x v="1"/>
    <n v="7"/>
    <n v="21"/>
    <n v="3"/>
    <n v="0"/>
  </r>
  <r>
    <s v="Barbara-anne Kenchington"/>
    <n v="44"/>
    <x v="0"/>
    <x v="4"/>
    <n v="29970"/>
    <x v="1"/>
    <x v="4"/>
    <s v="Life Sciences"/>
    <s v="Single"/>
    <x v="1"/>
    <n v="4"/>
    <n v="10"/>
    <n v="2"/>
    <n v="0"/>
  </r>
  <r>
    <s v="Aida Bleacher"/>
    <n v="34"/>
    <x v="1"/>
    <x v="8"/>
    <n v="64960"/>
    <x v="1"/>
    <x v="2"/>
    <s v="Technical Degree"/>
    <s v="Divorced"/>
    <x v="0"/>
    <n v="1"/>
    <n v="8"/>
    <n v="8"/>
    <n v="0"/>
  </r>
  <r>
    <s v="Cly Vizard"/>
    <n v="27"/>
    <x v="1"/>
    <x v="7"/>
    <n v="111230"/>
    <x v="1"/>
    <x v="4"/>
    <s v="Marketing"/>
    <s v="Divorced"/>
    <x v="1"/>
    <n v="0"/>
    <n v="5"/>
    <n v="4"/>
    <n v="0"/>
  </r>
  <r>
    <s v="Aleksandr Botha"/>
    <n v="21"/>
    <x v="0"/>
    <x v="0"/>
    <n v="99530"/>
    <x v="1"/>
    <x v="2"/>
    <s v="Technical Degree"/>
    <s v="Single"/>
    <x v="1"/>
    <n v="1"/>
    <n v="3"/>
    <n v="3"/>
    <n v="1"/>
  </r>
  <r>
    <s v="Evangelina Lergan"/>
    <n v="44"/>
    <x v="0"/>
    <x v="4"/>
    <n v="90880"/>
    <x v="2"/>
    <x v="4"/>
    <s v="Other"/>
    <s v="Married"/>
    <x v="0"/>
    <n v="4"/>
    <n v="26"/>
    <n v="2"/>
    <n v="0"/>
  </r>
  <r>
    <s v="Maritsa Marusic"/>
    <n v="22"/>
    <x v="1"/>
    <x v="10"/>
    <n v="35980"/>
    <x v="2"/>
    <x v="4"/>
    <s v="Medical"/>
    <s v="Married"/>
    <x v="1"/>
    <n v="0"/>
    <n v="3"/>
    <n v="2"/>
    <n v="2"/>
  </r>
  <r>
    <s v="Tamar MacGilfoyle"/>
    <n v="33"/>
    <x v="0"/>
    <x v="8"/>
    <n v="72500"/>
    <x v="2"/>
    <x v="4"/>
    <s v="Marketing"/>
    <s v="Divorced"/>
    <x v="1"/>
    <n v="0"/>
    <n v="6"/>
    <n v="5"/>
    <n v="1"/>
  </r>
  <r>
    <s v="Chancey Dyos"/>
    <n v="32"/>
    <x v="1"/>
    <x v="0"/>
    <n v="65700"/>
    <x v="2"/>
    <x v="1"/>
    <s v="Life Sciences"/>
    <s v="Married"/>
    <x v="0"/>
    <n v="1"/>
    <n v="6"/>
    <n v="6"/>
    <n v="0"/>
  </r>
  <r>
    <s v="Isaak Rawne"/>
    <n v="30"/>
    <x v="1"/>
    <x v="12"/>
    <n v="109170"/>
    <x v="0"/>
    <x v="4"/>
    <s v="Medical"/>
    <s v="Divorced"/>
    <x v="1"/>
    <n v="1"/>
    <n v="1"/>
    <n v="1"/>
    <n v="0"/>
  </r>
  <r>
    <s v="Gideon Hehir"/>
    <n v="53"/>
    <x v="0"/>
    <x v="7"/>
    <n v="95020"/>
    <x v="2"/>
    <x v="4"/>
    <s v="Medical"/>
    <s v="Single"/>
    <x v="1"/>
    <n v="7"/>
    <n v="18"/>
    <n v="14"/>
    <n v="8"/>
  </r>
  <r>
    <s v="Irena Trousdell"/>
    <n v="34"/>
    <x v="1"/>
    <x v="12"/>
    <n v="72500"/>
    <x v="2"/>
    <x v="5"/>
    <s v="Life Sciences"/>
    <s v="Married"/>
    <x v="1"/>
    <n v="1"/>
    <n v="10"/>
    <n v="10"/>
    <n v="8"/>
  </r>
  <r>
    <s v="Gino Groome"/>
    <n v="45"/>
    <x v="0"/>
    <x v="10"/>
    <n v="87290"/>
    <x v="0"/>
    <x v="0"/>
    <s v="Life Sciences"/>
    <s v="Married"/>
    <x v="1"/>
    <n v="2"/>
    <n v="5"/>
    <n v="1"/>
    <n v="0"/>
  </r>
  <r>
    <s v="Lamond Douthwaite"/>
    <n v="26"/>
    <x v="1"/>
    <x v="1"/>
    <n v="97110"/>
    <x v="0"/>
    <x v="5"/>
    <s v="Life Sciences"/>
    <s v="Married"/>
    <x v="0"/>
    <n v="1"/>
    <n v="3"/>
    <n v="3"/>
    <n v="0"/>
  </r>
  <r>
    <s v="Ebonee Roxburgh"/>
    <n v="37"/>
    <x v="1"/>
    <x v="9"/>
    <n v="59430"/>
    <x v="2"/>
    <x v="0"/>
    <s v="Other"/>
    <s v="Married"/>
    <x v="1"/>
    <n v="1"/>
    <n v="10"/>
    <n v="10"/>
    <n v="7"/>
  </r>
  <r>
    <s v="Nathanial Brounfield"/>
    <n v="29"/>
    <x v="1"/>
    <x v="11"/>
    <n v="112120"/>
    <x v="2"/>
    <x v="4"/>
    <s v="Medical"/>
    <s v="Married"/>
    <x v="1"/>
    <n v="1"/>
    <n v="6"/>
    <n v="6"/>
    <n v="1"/>
  </r>
  <r>
    <s v="Mallorie Waber"/>
    <n v="35"/>
    <x v="1"/>
    <x v="9"/>
    <n v="28160"/>
    <x v="0"/>
    <x v="1"/>
    <s v="Life Sciences"/>
    <s v="Single"/>
    <x v="1"/>
    <n v="1"/>
    <n v="17"/>
    <n v="17"/>
    <n v="11"/>
  </r>
  <r>
    <s v="Ewart Laphorn"/>
    <n v="33"/>
    <x v="0"/>
    <x v="9"/>
    <n v="75870"/>
    <x v="2"/>
    <x v="1"/>
    <s v="Life Sciences"/>
    <s v="Divorced"/>
    <x v="1"/>
    <n v="3"/>
    <n v="15"/>
    <n v="13"/>
    <n v="4"/>
  </r>
  <r>
    <s v="Hilliary Roarty"/>
    <n v="54"/>
    <x v="0"/>
    <x v="6"/>
    <n v="93270"/>
    <x v="2"/>
    <x v="3"/>
    <s v="Medical"/>
    <s v="Married"/>
    <x v="1"/>
    <n v="2"/>
    <n v="16"/>
    <n v="9"/>
    <n v="7"/>
  </r>
  <r>
    <s v="Putnem Manchester"/>
    <n v="36"/>
    <x v="1"/>
    <x v="0"/>
    <n v="42730"/>
    <x v="0"/>
    <x v="4"/>
    <s v="Medical"/>
    <s v="Divorced"/>
    <x v="0"/>
    <n v="2"/>
    <n v="13"/>
    <n v="3"/>
    <n v="0"/>
  </r>
  <r>
    <s v="Lanie Gatlin"/>
    <n v="27"/>
    <x v="1"/>
    <x v="4"/>
    <n v="80610"/>
    <x v="1"/>
    <x v="2"/>
    <s v="Medical"/>
    <s v="Single"/>
    <x v="1"/>
    <n v="0"/>
    <n v="5"/>
    <n v="4"/>
    <n v="1"/>
  </r>
  <r>
    <s v="Michel Jados"/>
    <n v="20"/>
    <x v="1"/>
    <x v="10"/>
    <n v="69060"/>
    <x v="1"/>
    <x v="5"/>
    <s v="Medical"/>
    <s v="Single"/>
    <x v="0"/>
    <n v="1"/>
    <n v="1"/>
    <n v="1"/>
    <n v="1"/>
  </r>
  <r>
    <s v="Lezlie Philcott"/>
    <n v="33"/>
    <x v="1"/>
    <x v="10"/>
    <n v="31280"/>
    <x v="0"/>
    <x v="2"/>
    <s v="Life Sciences"/>
    <s v="Single"/>
    <x v="0"/>
    <n v="1"/>
    <n v="10"/>
    <n v="10"/>
    <n v="9"/>
  </r>
  <r>
    <s v="Sharl Bendson"/>
    <n v="35"/>
    <x v="1"/>
    <x v="7"/>
    <n v="96610"/>
    <x v="1"/>
    <x v="3"/>
    <s v="Life Sciences"/>
    <s v="Married"/>
    <x v="1"/>
    <n v="1"/>
    <n v="1"/>
    <n v="1"/>
    <n v="0"/>
  </r>
  <r>
    <s v="William Reeveley"/>
    <n v="23"/>
    <x v="0"/>
    <x v="9"/>
    <n v="37020"/>
    <x v="1"/>
    <x v="1"/>
    <s v="Medical"/>
    <s v="Married"/>
    <x v="1"/>
    <n v="2"/>
    <n v="5"/>
    <n v="3"/>
    <n v="0"/>
  </r>
  <r>
    <s v="Granville Stetson"/>
    <n v="25"/>
    <x v="0"/>
    <x v="1"/>
    <n v="54970"/>
    <x v="0"/>
    <x v="4"/>
    <s v="Life Sciences"/>
    <s v="Married"/>
    <x v="1"/>
    <n v="0"/>
    <n v="4"/>
    <n v="3"/>
    <n v="1"/>
  </r>
  <r>
    <s v="Mirna Etoile"/>
    <n v="38"/>
    <x v="1"/>
    <x v="3"/>
    <n v="41910"/>
    <x v="2"/>
    <x v="4"/>
    <s v="Marketing"/>
    <s v="Single"/>
    <x v="1"/>
    <n v="0"/>
    <n v="8"/>
    <n v="7"/>
    <n v="0"/>
  </r>
  <r>
    <s v="Freddie Johnikin"/>
    <n v="29"/>
    <x v="0"/>
    <x v="4"/>
    <n v="116970"/>
    <x v="0"/>
    <x v="4"/>
    <s v="Life Sciences"/>
    <s v="Divorced"/>
    <x v="1"/>
    <n v="1"/>
    <n v="10"/>
    <n v="10"/>
    <n v="2"/>
  </r>
  <r>
    <s v="Natalee Craiker"/>
    <n v="48"/>
    <x v="0"/>
    <x v="8"/>
    <n v="88030"/>
    <x v="1"/>
    <x v="4"/>
    <s v="Marketing"/>
    <s v="Married"/>
    <x v="1"/>
    <n v="3"/>
    <n v="12"/>
    <n v="2"/>
    <n v="2"/>
  </r>
  <r>
    <s v="Mariette Daymont"/>
    <n v="27"/>
    <x v="0"/>
    <x v="0"/>
    <n v="86390"/>
    <x v="1"/>
    <x v="4"/>
    <s v="Medical"/>
    <s v="Divorced"/>
    <x v="0"/>
    <n v="1"/>
    <n v="6"/>
    <n v="6"/>
    <n v="0"/>
  </r>
  <r>
    <s v="Aldrich Glenny"/>
    <n v="37"/>
    <x v="1"/>
    <x v="7"/>
    <n v="81150"/>
    <x v="1"/>
    <x v="2"/>
    <s v="Life Sciences"/>
    <s v="Single"/>
    <x v="1"/>
    <n v="3"/>
    <n v="4"/>
    <n v="1"/>
    <n v="0"/>
  </r>
  <r>
    <s v="Lonny Caen"/>
    <n v="50"/>
    <x v="1"/>
    <x v="10"/>
    <n v="71820"/>
    <x v="0"/>
    <x v="0"/>
    <s v="Medical"/>
    <s v="Married"/>
    <x v="0"/>
    <n v="1"/>
    <n v="20"/>
    <n v="20"/>
    <n v="3"/>
  </r>
  <r>
    <s v="Murial Ickovici"/>
    <n v="34"/>
    <x v="0"/>
    <x v="7"/>
    <n v="85460"/>
    <x v="2"/>
    <x v="1"/>
    <s v="Medical"/>
    <s v="Single"/>
    <x v="1"/>
    <n v="1"/>
    <n v="9"/>
    <n v="8"/>
    <n v="7"/>
  </r>
  <r>
    <s v="Kath Bletsoe"/>
    <n v="24"/>
    <x v="1"/>
    <x v="12"/>
    <n v="91190"/>
    <x v="1"/>
    <x v="5"/>
    <s v="Life Sciences"/>
    <s v="Single"/>
    <x v="1"/>
    <n v="9"/>
    <n v="4"/>
    <n v="2"/>
    <n v="2"/>
  </r>
  <r>
    <s v="Gayla Blackadder"/>
    <n v="39"/>
    <x v="0"/>
    <x v="6"/>
    <n v="93160"/>
    <x v="0"/>
    <x v="1"/>
    <s v="Technical Degree"/>
    <s v="Single"/>
    <x v="1"/>
    <n v="1"/>
    <n v="20"/>
    <n v="20"/>
    <n v="11"/>
  </r>
  <r>
    <s v="Adela Dowsett"/>
    <n v="32"/>
    <x v="1"/>
    <x v="4"/>
    <n v="110950"/>
    <x v="0"/>
    <x v="4"/>
    <s v="Marketing"/>
    <s v="Single"/>
    <x v="1"/>
    <n v="1"/>
    <n v="10"/>
    <n v="10"/>
    <n v="0"/>
  </r>
  <r>
    <s v="Addi Studdeard"/>
    <n v="50"/>
    <x v="0"/>
    <x v="8"/>
    <n v="35990"/>
    <x v="1"/>
    <x v="3"/>
    <s v="Technical Degree"/>
    <s v="Married"/>
    <x v="0"/>
    <n v="3"/>
    <n v="18"/>
    <n v="4"/>
    <n v="1"/>
  </r>
  <r>
    <s v="Sharron Petegree"/>
    <n v="38"/>
    <x v="1"/>
    <x v="8"/>
    <n v="39970"/>
    <x v="2"/>
    <x v="1"/>
    <s v="Life Sciences"/>
    <s v="Single"/>
    <x v="1"/>
    <n v="0"/>
    <n v="10"/>
    <n v="9"/>
    <n v="1"/>
  </r>
  <r>
    <s v="Eleonore Airdrie"/>
    <n v="27"/>
    <x v="0"/>
    <x v="1"/>
    <n v="79520"/>
    <x v="1"/>
    <x v="4"/>
    <s v="Life Sciences"/>
    <s v="Married"/>
    <x v="1"/>
    <n v="1"/>
    <n v="9"/>
    <n v="9"/>
    <n v="0"/>
  </r>
  <r>
    <s v="Rhiamon Mollison"/>
    <n v="32"/>
    <x v="0"/>
    <x v="10"/>
    <n v="52120"/>
    <x v="0"/>
    <x v="4"/>
    <s v="Life Sciences"/>
    <s v="Single"/>
    <x v="1"/>
    <n v="3"/>
    <n v="10"/>
    <n v="7"/>
    <n v="7"/>
  </r>
  <r>
    <s v="Karon Oscroft"/>
    <n v="47"/>
    <x v="0"/>
    <x v="12"/>
    <n v="60010"/>
    <x v="0"/>
    <x v="4"/>
    <s v="Marketing"/>
    <s v="Single"/>
    <x v="1"/>
    <n v="2"/>
    <n v="20"/>
    <n v="7"/>
    <n v="1"/>
  </r>
  <r>
    <s v="Edi Hofton"/>
    <n v="40"/>
    <x v="0"/>
    <x v="10"/>
    <n v="35440"/>
    <x v="1"/>
    <x v="2"/>
    <s v="Life Sciences"/>
    <s v="Married"/>
    <x v="0"/>
    <n v="5"/>
    <n v="20"/>
    <n v="18"/>
    <n v="1"/>
  </r>
  <r>
    <s v="Derk Bosson"/>
    <n v="53"/>
    <x v="1"/>
    <x v="3"/>
    <n v="56370"/>
    <x v="0"/>
    <x v="4"/>
    <s v="Life Sciences"/>
    <s v="Married"/>
    <x v="1"/>
    <n v="3"/>
    <n v="32"/>
    <n v="5"/>
    <n v="1"/>
  </r>
  <r>
    <s v="Lorrie Derycot"/>
    <n v="41"/>
    <x v="0"/>
    <x v="4"/>
    <n v="105610"/>
    <x v="0"/>
    <x v="4"/>
    <s v="Human Resources"/>
    <s v="Divorced"/>
    <x v="1"/>
    <n v="3"/>
    <n v="23"/>
    <n v="21"/>
    <n v="12"/>
  </r>
  <r>
    <s v="Hartwell Pratchett"/>
    <n v="60"/>
    <x v="1"/>
    <x v="9"/>
    <n v="113280"/>
    <x v="0"/>
    <x v="4"/>
    <s v="Marketing"/>
    <s v="Single"/>
    <x v="1"/>
    <n v="8"/>
    <n v="10"/>
    <n v="2"/>
    <n v="2"/>
  </r>
  <r>
    <s v="Van Ruseworth"/>
    <n v="27"/>
    <x v="0"/>
    <x v="6"/>
    <n v="41980"/>
    <x v="1"/>
    <x v="4"/>
    <s v="Life Sciences"/>
    <s v="Divorced"/>
    <x v="1"/>
    <n v="1"/>
    <n v="9"/>
    <n v="9"/>
    <n v="1"/>
  </r>
  <r>
    <s v="Inge Creer"/>
    <n v="41"/>
    <x v="1"/>
    <x v="6"/>
    <n v="103670"/>
    <x v="0"/>
    <x v="5"/>
    <s v="Human Resources"/>
    <s v="Married"/>
    <x v="1"/>
    <n v="1"/>
    <n v="22"/>
    <n v="22"/>
    <n v="2"/>
  </r>
  <r>
    <s v="Elwira Lyddiard"/>
    <n v="50"/>
    <x v="0"/>
    <x v="8"/>
    <n v="89690"/>
    <x v="1"/>
    <x v="4"/>
    <s v="Marketing"/>
    <s v="Married"/>
    <x v="1"/>
    <n v="7"/>
    <n v="4"/>
    <n v="2"/>
    <n v="2"/>
  </r>
  <r>
    <s v="Kincaid Hellicar"/>
    <n v="28"/>
    <x v="1"/>
    <x v="7"/>
    <n v="96320"/>
    <x v="2"/>
    <x v="0"/>
    <s v="Life Sciences"/>
    <s v="Single"/>
    <x v="0"/>
    <n v="7"/>
    <n v="10"/>
    <n v="7"/>
    <n v="3"/>
  </r>
  <r>
    <s v="Maximo Guirard"/>
    <n v="36"/>
    <x v="0"/>
    <x v="7"/>
    <n v="87620"/>
    <x v="2"/>
    <x v="4"/>
    <s v="Life Sciences"/>
    <s v="Married"/>
    <x v="1"/>
    <n v="9"/>
    <n v="10"/>
    <n v="8"/>
    <n v="0"/>
  </r>
  <r>
    <s v="Alta Kaszper"/>
    <n v="38"/>
    <x v="1"/>
    <x v="9"/>
    <n v="48250"/>
    <x v="0"/>
    <x v="4"/>
    <s v="Life Sciences"/>
    <s v="Single"/>
    <x v="0"/>
    <n v="4"/>
    <n v="10"/>
    <n v="1"/>
    <n v="0"/>
  </r>
  <r>
    <s v="Lamar Blewitt"/>
    <n v="44"/>
    <x v="1"/>
    <x v="6"/>
    <n v="85780"/>
    <x v="0"/>
    <x v="3"/>
    <s v="Medical"/>
    <s v="Single"/>
    <x v="1"/>
    <n v="2"/>
    <n v="9"/>
    <n v="5"/>
    <n v="1"/>
  </r>
  <r>
    <s v="Hector Isard"/>
    <n v="47"/>
    <x v="0"/>
    <x v="4"/>
    <n v="54010"/>
    <x v="1"/>
    <x v="0"/>
    <s v="Medical"/>
    <s v="Divorced"/>
    <x v="0"/>
    <n v="9"/>
    <n v="28"/>
    <n v="22"/>
    <n v="11"/>
  </r>
  <r>
    <s v="Barbara-anne Kenchington"/>
    <n v="30"/>
    <x v="1"/>
    <x v="4"/>
    <n v="31020"/>
    <x v="2"/>
    <x v="0"/>
    <s v="Marketing"/>
    <s v="Divorced"/>
    <x v="1"/>
    <n v="7"/>
    <n v="10"/>
    <n v="8"/>
    <n v="7"/>
  </r>
  <r>
    <s v="Judi Cosgriff"/>
    <n v="29"/>
    <x v="0"/>
    <x v="5"/>
    <n v="75480"/>
    <x v="1"/>
    <x v="1"/>
    <s v="Life Sciences"/>
    <s v="Single"/>
    <x v="1"/>
    <n v="1"/>
    <n v="1"/>
    <n v="1"/>
    <n v="0"/>
  </r>
  <r>
    <s v="Janean Gostage"/>
    <n v="42"/>
    <x v="1"/>
    <x v="6"/>
    <n v="93500"/>
    <x v="1"/>
    <x v="2"/>
    <s v="Medical"/>
    <s v="Divorced"/>
    <x v="0"/>
    <n v="6"/>
    <n v="7"/>
    <n v="2"/>
    <n v="2"/>
  </r>
  <r>
    <s v="Delphine Jewis"/>
    <n v="43"/>
    <x v="1"/>
    <x v="11"/>
    <n v="98630"/>
    <x v="2"/>
    <x v="4"/>
    <s v="Life Sciences"/>
    <s v="Married"/>
    <x v="1"/>
    <n v="3"/>
    <n v="7"/>
    <n v="2"/>
    <n v="2"/>
  </r>
  <r>
    <s v="Matias Cormack"/>
    <n v="34"/>
    <x v="0"/>
    <x v="10"/>
    <n v="76390"/>
    <x v="2"/>
    <x v="4"/>
    <s v="Medical"/>
    <s v="Single"/>
    <x v="1"/>
    <n v="3"/>
    <n v="10"/>
    <n v="5"/>
    <n v="4"/>
  </r>
  <r>
    <s v="Rogers Rosenthaler"/>
    <n v="23"/>
    <x v="1"/>
    <x v="7"/>
    <n v="68010"/>
    <x v="0"/>
    <x v="3"/>
    <s v="Medical"/>
    <s v="Married"/>
    <x v="1"/>
    <n v="1"/>
    <n v="5"/>
    <n v="4"/>
    <n v="0"/>
  </r>
  <r>
    <s v="Clarine Shambrooke"/>
    <n v="39"/>
    <x v="0"/>
    <x v="4"/>
    <n v="58030"/>
    <x v="0"/>
    <x v="4"/>
    <s v="Human Resources"/>
    <s v="Married"/>
    <x v="1"/>
    <n v="9"/>
    <n v="12"/>
    <n v="8"/>
    <n v="3"/>
  </r>
  <r>
    <s v="Thedrick Rogeon"/>
    <n v="56"/>
    <x v="1"/>
    <x v="12"/>
    <n v="59300"/>
    <x v="2"/>
    <x v="3"/>
    <s v="Medical"/>
    <s v="Married"/>
    <x v="1"/>
    <n v="7"/>
    <n v="30"/>
    <n v="10"/>
    <n v="1"/>
  </r>
  <r>
    <s v="Roanne Phizacklea"/>
    <n v="40"/>
    <x v="0"/>
    <x v="8"/>
    <n v="51800"/>
    <x v="1"/>
    <x v="4"/>
    <s v="Medical"/>
    <s v="Single"/>
    <x v="0"/>
    <n v="0"/>
    <n v="5"/>
    <n v="4"/>
    <n v="2"/>
  </r>
  <r>
    <s v="Devinne Tuny"/>
    <n v="27"/>
    <x v="0"/>
    <x v="1"/>
    <n v="57930"/>
    <x v="2"/>
    <x v="4"/>
    <s v="Medical"/>
    <s v="Single"/>
    <x v="1"/>
    <n v="8"/>
    <n v="9"/>
    <n v="7"/>
    <n v="0"/>
  </r>
  <r>
    <s v="Martelle Brise"/>
    <n v="29"/>
    <x v="1"/>
    <x v="9"/>
    <n v="40530"/>
    <x v="2"/>
    <x v="4"/>
    <s v="Marketing"/>
    <s v="Divorced"/>
    <x v="1"/>
    <n v="1"/>
    <n v="2"/>
    <n v="2"/>
    <n v="2"/>
  </r>
  <r>
    <s v="Dino Wooderson"/>
    <n v="53"/>
    <x v="0"/>
    <x v="3"/>
    <n v="48290"/>
    <x v="1"/>
    <x v="3"/>
    <s v="Life Sciences"/>
    <s v="Single"/>
    <x v="1"/>
    <n v="2"/>
    <n v="19"/>
    <n v="2"/>
    <n v="2"/>
  </r>
  <r>
    <s v="Effie Vasilov"/>
    <n v="35"/>
    <x v="0"/>
    <x v="4"/>
    <n v="63720"/>
    <x v="0"/>
    <x v="4"/>
    <s v="Life Sciences"/>
    <s v="Divorced"/>
    <x v="1"/>
    <n v="2"/>
    <n v="16"/>
    <n v="1"/>
    <n v="0"/>
  </r>
  <r>
    <s v="Jermaine Steers"/>
    <n v="32"/>
    <x v="0"/>
    <x v="11"/>
    <n v="84500"/>
    <x v="1"/>
    <x v="1"/>
    <s v="Life Sciences"/>
    <s v="Married"/>
    <x v="1"/>
    <n v="1"/>
    <n v="10"/>
    <n v="10"/>
    <n v="4"/>
  </r>
  <r>
    <s v="Saunders Blumson"/>
    <n v="38"/>
    <x v="1"/>
    <x v="3"/>
    <n v="67430"/>
    <x v="1"/>
    <x v="4"/>
    <s v="Medical"/>
    <s v="Married"/>
    <x v="0"/>
    <n v="6"/>
    <n v="6"/>
    <n v="1"/>
    <n v="0"/>
  </r>
  <r>
    <s v="Elliot Revelle"/>
    <n v="34"/>
    <x v="0"/>
    <x v="3"/>
    <n v="109120"/>
    <x v="1"/>
    <x v="4"/>
    <s v="Life Sciences"/>
    <s v="Divorced"/>
    <x v="1"/>
    <n v="3"/>
    <n v="7"/>
    <n v="0"/>
    <n v="0"/>
  </r>
  <r>
    <s v="Mora Innett"/>
    <n v="52"/>
    <x v="0"/>
    <x v="3"/>
    <n v="69760"/>
    <x v="0"/>
    <x v="3"/>
    <s v="Marketing"/>
    <s v="Married"/>
    <x v="1"/>
    <n v="1"/>
    <n v="34"/>
    <n v="34"/>
    <n v="1"/>
  </r>
  <r>
    <s v="Mahalia Larcher"/>
    <n v="33"/>
    <x v="0"/>
    <x v="11"/>
    <n v="45600"/>
    <x v="1"/>
    <x v="1"/>
    <s v="Other"/>
    <s v="Single"/>
    <x v="0"/>
    <n v="1"/>
    <n v="10"/>
    <n v="10"/>
    <n v="7"/>
  </r>
  <r>
    <s v="Dotty Strutley"/>
    <n v="25"/>
    <x v="0"/>
    <x v="1"/>
    <n v="33030"/>
    <x v="0"/>
    <x v="4"/>
    <s v="Medical"/>
    <s v="Single"/>
    <x v="1"/>
    <n v="1"/>
    <n v="6"/>
    <n v="6"/>
    <n v="1"/>
  </r>
  <r>
    <s v="Margy Elward"/>
    <n v="45"/>
    <x v="0"/>
    <x v="7"/>
    <n v="80170"/>
    <x v="0"/>
    <x v="4"/>
    <s v="Technical Degree"/>
    <s v="Single"/>
    <x v="1"/>
    <n v="0"/>
    <n v="9"/>
    <n v="8"/>
    <n v="3"/>
  </r>
  <r>
    <s v="Danica Nayshe"/>
    <n v="23"/>
    <x v="1"/>
    <x v="6"/>
    <n v="43510"/>
    <x v="2"/>
    <x v="1"/>
    <s v="Medical"/>
    <s v="Single"/>
    <x v="1"/>
    <n v="1"/>
    <n v="2"/>
    <n v="2"/>
    <n v="0"/>
  </r>
  <r>
    <s v="Shari Pickston"/>
    <n v="47"/>
    <x v="1"/>
    <x v="3"/>
    <n v="49390"/>
    <x v="0"/>
    <x v="2"/>
    <s v="Life Sciences"/>
    <s v="Single"/>
    <x v="0"/>
    <n v="4"/>
    <n v="8"/>
    <n v="5"/>
    <n v="1"/>
  </r>
  <r>
    <s v="Merrilee Plenty"/>
    <n v="34"/>
    <x v="0"/>
    <x v="10"/>
    <n v="47910"/>
    <x v="1"/>
    <x v="1"/>
    <s v="Other"/>
    <s v="Single"/>
    <x v="1"/>
    <n v="1"/>
    <n v="6"/>
    <n v="6"/>
    <n v="1"/>
  </r>
  <r>
    <s v="Romona Dimmne"/>
    <n v="55"/>
    <x v="0"/>
    <x v="10"/>
    <n v="35740"/>
    <x v="2"/>
    <x v="3"/>
    <s v="Medical"/>
    <s v="Married"/>
    <x v="0"/>
    <n v="5"/>
    <n v="24"/>
    <n v="5"/>
    <n v="1"/>
  </r>
  <r>
    <s v="Lark Ironmonger"/>
    <n v="36"/>
    <x v="1"/>
    <x v="12"/>
    <n v="42240"/>
    <x v="1"/>
    <x v="3"/>
    <s v="Life Sciences"/>
    <s v="Single"/>
    <x v="1"/>
    <n v="1"/>
    <n v="10"/>
    <n v="10"/>
    <n v="0"/>
  </r>
  <r>
    <s v="Aube Chadderton"/>
    <n v="52"/>
    <x v="1"/>
    <x v="5"/>
    <n v="117150"/>
    <x v="0"/>
    <x v="4"/>
    <s v="Medical"/>
    <s v="Married"/>
    <x v="1"/>
    <n v="0"/>
    <n v="5"/>
    <n v="4"/>
    <n v="1"/>
  </r>
  <r>
    <s v="Caritta Searl"/>
    <n v="26"/>
    <x v="0"/>
    <x v="0"/>
    <n v="36540"/>
    <x v="2"/>
    <x v="3"/>
    <s v="Life Sciences"/>
    <s v="Divorced"/>
    <x v="1"/>
    <n v="3"/>
    <n v="5"/>
    <n v="2"/>
    <n v="2"/>
  </r>
  <r>
    <s v="Ernestus O'Hengerty"/>
    <n v="29"/>
    <x v="0"/>
    <x v="10"/>
    <n v="87290"/>
    <x v="1"/>
    <x v="4"/>
    <s v="Medical"/>
    <s v="Married"/>
    <x v="1"/>
    <n v="4"/>
    <n v="11"/>
    <n v="8"/>
    <n v="1"/>
  </r>
  <r>
    <s v="Camilla Castle"/>
    <n v="26"/>
    <x v="1"/>
    <x v="8"/>
    <n v="85720"/>
    <x v="2"/>
    <x v="4"/>
    <s v="Technical Degree"/>
    <s v="Single"/>
    <x v="1"/>
    <n v="6"/>
    <n v="6"/>
    <n v="4"/>
    <n v="1"/>
  </r>
  <r>
    <s v="Bette-ann Leafe"/>
    <n v="34"/>
    <x v="0"/>
    <x v="5"/>
    <n v="34620"/>
    <x v="1"/>
    <x v="4"/>
    <s v="Life Sciences"/>
    <s v="Single"/>
    <x v="1"/>
    <n v="2"/>
    <n v="10"/>
    <n v="4"/>
    <n v="1"/>
  </r>
  <r>
    <s v="Aurelia Stanners"/>
    <n v="54"/>
    <x v="1"/>
    <x v="6"/>
    <n v="62690"/>
    <x v="0"/>
    <x v="1"/>
    <s v="Medical"/>
    <s v="Divorced"/>
    <x v="0"/>
    <n v="9"/>
    <n v="9"/>
    <n v="5"/>
    <n v="1"/>
  </r>
  <r>
    <s v="Shelby Buckland"/>
    <n v="27"/>
    <x v="0"/>
    <x v="6"/>
    <n v="101390"/>
    <x v="0"/>
    <x v="4"/>
    <s v="Marketing"/>
    <s v="Married"/>
    <x v="1"/>
    <n v="0"/>
    <n v="5"/>
    <n v="4"/>
    <n v="1"/>
  </r>
  <r>
    <s v="Barr Faughny"/>
    <n v="37"/>
    <x v="0"/>
    <x v="12"/>
    <n v="30250"/>
    <x v="1"/>
    <x v="4"/>
    <s v="Life Sciences"/>
    <s v="Divorced"/>
    <x v="0"/>
    <n v="0"/>
    <n v="6"/>
    <n v="5"/>
    <n v="4"/>
  </r>
  <r>
    <s v="Farris Ditchfield"/>
    <n v="38"/>
    <x v="1"/>
    <x v="5"/>
    <n v="29530"/>
    <x v="2"/>
    <x v="1"/>
    <s v="Life Sciences"/>
    <s v="Single"/>
    <x v="0"/>
    <n v="6"/>
    <n v="17"/>
    <n v="15"/>
    <n v="4"/>
  </r>
  <r>
    <s v="Gerald Caple"/>
    <n v="34"/>
    <x v="0"/>
    <x v="9"/>
    <n v="103160"/>
    <x v="2"/>
    <x v="1"/>
    <s v="Medical"/>
    <s v="Single"/>
    <x v="1"/>
    <n v="1"/>
    <n v="6"/>
    <n v="6"/>
    <n v="1"/>
  </r>
  <r>
    <s v="Grier Kidsley"/>
    <n v="35"/>
    <x v="0"/>
    <x v="8"/>
    <n v="109790"/>
    <x v="1"/>
    <x v="4"/>
    <s v="Life Sciences"/>
    <s v="Married"/>
    <x v="1"/>
    <n v="1"/>
    <n v="3"/>
    <n v="3"/>
    <n v="0"/>
  </r>
  <r>
    <s v="Yves Pawlik"/>
    <n v="30"/>
    <x v="1"/>
    <x v="11"/>
    <n v="33760"/>
    <x v="1"/>
    <x v="0"/>
    <s v="Life Sciences"/>
    <s v="Married"/>
    <x v="1"/>
    <n v="3"/>
    <n v="7"/>
    <n v="2"/>
    <n v="0"/>
  </r>
  <r>
    <s v="Korney Bockings"/>
    <n v="40"/>
    <x v="1"/>
    <x v="1"/>
    <n v="36740"/>
    <x v="0"/>
    <x v="4"/>
    <s v="Medical"/>
    <s v="Married"/>
    <x v="1"/>
    <n v="1"/>
    <n v="8"/>
    <n v="8"/>
    <n v="3"/>
  </r>
  <r>
    <s v="Stephan Bussel"/>
    <n v="34"/>
    <x v="1"/>
    <x v="10"/>
    <n v="111910"/>
    <x v="2"/>
    <x v="4"/>
    <s v="Life Sciences"/>
    <s v="Married"/>
    <x v="1"/>
    <n v="5"/>
    <n v="6"/>
    <n v="3"/>
    <n v="1"/>
  </r>
  <r>
    <s v="Caron Pleven"/>
    <n v="42"/>
    <x v="0"/>
    <x v="5"/>
    <n v="31240"/>
    <x v="1"/>
    <x v="4"/>
    <s v="Life Sciences"/>
    <s v="Divorced"/>
    <x v="1"/>
    <n v="1"/>
    <n v="24"/>
    <n v="24"/>
    <n v="14"/>
  </r>
  <r>
    <s v="Jedd Moretto"/>
    <n v="23"/>
    <x v="0"/>
    <x v="4"/>
    <n v="75730"/>
    <x v="2"/>
    <x v="0"/>
    <s v="Life Sciences"/>
    <s v="Married"/>
    <x v="0"/>
    <n v="1"/>
    <n v="1"/>
    <n v="0"/>
    <n v="0"/>
  </r>
  <r>
    <s v="Verney Sloegrave"/>
    <n v="24"/>
    <x v="1"/>
    <x v="0"/>
    <n v="50860"/>
    <x v="2"/>
    <x v="4"/>
    <s v="Life Sciences"/>
    <s v="Divorced"/>
    <x v="1"/>
    <n v="1"/>
    <n v="1"/>
    <n v="1"/>
    <n v="0"/>
  </r>
  <r>
    <s v="Nerita Mycock"/>
    <n v="52"/>
    <x v="0"/>
    <x v="11"/>
    <n v="99530"/>
    <x v="2"/>
    <x v="4"/>
    <s v="Life Sciences"/>
    <s v="Married"/>
    <x v="1"/>
    <n v="8"/>
    <n v="9"/>
    <n v="5"/>
    <n v="1"/>
  </r>
  <r>
    <s v="Mella Northam"/>
    <n v="50"/>
    <x v="1"/>
    <x v="4"/>
    <n v="43200"/>
    <x v="2"/>
    <x v="2"/>
    <s v="Medical"/>
    <s v="Married"/>
    <x v="1"/>
    <n v="5"/>
    <n v="30"/>
    <n v="4"/>
    <n v="0"/>
  </r>
  <r>
    <s v="Thedrick Bothwell"/>
    <n v="29"/>
    <x v="1"/>
    <x v="7"/>
    <n v="84200"/>
    <x v="2"/>
    <x v="4"/>
    <s v="Life Sciences"/>
    <s v="Married"/>
    <x v="0"/>
    <n v="1"/>
    <n v="1"/>
    <n v="1"/>
    <n v="0"/>
  </r>
  <r>
    <s v="Georgianne Archbutt"/>
    <n v="33"/>
    <x v="1"/>
    <x v="6"/>
    <n v="95980"/>
    <x v="2"/>
    <x v="2"/>
    <s v="Medical"/>
    <s v="Married"/>
    <x v="1"/>
    <n v="0"/>
    <n v="14"/>
    <n v="13"/>
    <n v="3"/>
  </r>
  <r>
    <s v="Thorvald Milliken"/>
    <n v="33"/>
    <x v="1"/>
    <x v="7"/>
    <n v="69190"/>
    <x v="0"/>
    <x v="1"/>
    <s v="Marketing"/>
    <s v="Single"/>
    <x v="1"/>
    <n v="5"/>
    <n v="6"/>
    <n v="3"/>
    <n v="0"/>
  </r>
  <r>
    <s v="Aileen McCritchie"/>
    <n v="47"/>
    <x v="1"/>
    <x v="7"/>
    <n v="65920"/>
    <x v="0"/>
    <x v="4"/>
    <s v="Other"/>
    <s v="Married"/>
    <x v="0"/>
    <n v="1"/>
    <n v="26"/>
    <n v="26"/>
    <n v="3"/>
  </r>
  <r>
    <s v="Drusy MacCombe"/>
    <n v="36"/>
    <x v="1"/>
    <x v="9"/>
    <n v="113620"/>
    <x v="2"/>
    <x v="4"/>
    <s v="Other"/>
    <s v="Married"/>
    <x v="1"/>
    <n v="0"/>
    <n v="10"/>
    <n v="9"/>
    <n v="0"/>
  </r>
  <r>
    <s v="Cathyleen Hurch"/>
    <n v="29"/>
    <x v="0"/>
    <x v="0"/>
    <n v="60140"/>
    <x v="0"/>
    <x v="4"/>
    <s v="Life Sciences"/>
    <s v="Married"/>
    <x v="1"/>
    <n v="1"/>
    <n v="10"/>
    <n v="10"/>
    <n v="0"/>
  </r>
  <r>
    <s v="Jannel Labb"/>
    <n v="58"/>
    <x v="0"/>
    <x v="10"/>
    <n v="92450"/>
    <x v="2"/>
    <x v="4"/>
    <s v="Life Sciences"/>
    <s v="Single"/>
    <x v="0"/>
    <n v="7"/>
    <n v="40"/>
    <n v="31"/>
    <n v="13"/>
  </r>
  <r>
    <s v="Cheryl Mantz"/>
    <n v="35"/>
    <x v="1"/>
    <x v="0"/>
    <n v="34650"/>
    <x v="2"/>
    <x v="1"/>
    <s v="Life Sciences"/>
    <s v="Single"/>
    <x v="1"/>
    <n v="3"/>
    <n v="7"/>
    <n v="2"/>
    <n v="2"/>
  </r>
  <r>
    <s v="Madlen Ashburner"/>
    <n v="42"/>
    <x v="0"/>
    <x v="4"/>
    <n v="84740"/>
    <x v="1"/>
    <x v="0"/>
    <s v="Life Sciences"/>
    <s v="Married"/>
    <x v="0"/>
    <n v="9"/>
    <n v="8"/>
    <n v="4"/>
    <n v="0"/>
  </r>
  <r>
    <s v="Colly Littledike"/>
    <n v="28"/>
    <x v="0"/>
    <x v="6"/>
    <n v="88360"/>
    <x v="0"/>
    <x v="4"/>
    <s v="Medical"/>
    <s v="Single"/>
    <x v="1"/>
    <n v="6"/>
    <n v="5"/>
    <n v="2"/>
    <n v="2"/>
  </r>
  <r>
    <s v="Karyn Creeghan"/>
    <n v="36"/>
    <x v="1"/>
    <x v="1"/>
    <n v="116220"/>
    <x v="2"/>
    <x v="1"/>
    <s v="Human Resources"/>
    <s v="Married"/>
    <x v="1"/>
    <n v="4"/>
    <n v="8"/>
    <n v="5"/>
    <n v="0"/>
  </r>
  <r>
    <s v="Edgard Irving"/>
    <n v="32"/>
    <x v="1"/>
    <x v="10"/>
    <n v="45060"/>
    <x v="2"/>
    <x v="1"/>
    <s v="Life Sciences"/>
    <s v="Married"/>
    <x v="1"/>
    <n v="1"/>
    <n v="14"/>
    <n v="14"/>
    <n v="6"/>
  </r>
  <r>
    <s v="Cyril Medford"/>
    <n v="40"/>
    <x v="1"/>
    <x v="10"/>
    <n v="106890"/>
    <x v="1"/>
    <x v="4"/>
    <s v="Medical"/>
    <s v="Single"/>
    <x v="1"/>
    <n v="6"/>
    <n v="10"/>
    <n v="1"/>
    <n v="0"/>
  </r>
  <r>
    <s v="Kikelia Ellor"/>
    <n v="30"/>
    <x v="0"/>
    <x v="1"/>
    <n v="28480"/>
    <x v="2"/>
    <x v="0"/>
    <s v="Medical"/>
    <s v="Single"/>
    <x v="0"/>
    <n v="5"/>
    <n v="12"/>
    <n v="0"/>
    <n v="0"/>
  </r>
  <r>
    <s v="Dael Bugge"/>
    <n v="45"/>
    <x v="0"/>
    <x v="9"/>
    <n v="107440"/>
    <x v="0"/>
    <x v="3"/>
    <s v="Life Sciences"/>
    <s v="Single"/>
    <x v="1"/>
    <n v="1"/>
    <n v="1"/>
    <n v="1"/>
    <n v="0"/>
  </r>
  <r>
    <s v="Joyce Esel"/>
    <n v="42"/>
    <x v="1"/>
    <x v="0"/>
    <n v="57620"/>
    <x v="2"/>
    <x v="4"/>
    <s v="Life Sciences"/>
    <s v="Married"/>
    <x v="1"/>
    <n v="1"/>
    <n v="10"/>
    <n v="9"/>
    <n v="7"/>
  </r>
  <r>
    <s v="Ferrell Skepper"/>
    <n v="38"/>
    <x v="1"/>
    <x v="10"/>
    <n v="29810"/>
    <x v="2"/>
    <x v="4"/>
    <s v="Life Sciences"/>
    <s v="Divorced"/>
    <x v="1"/>
    <n v="2"/>
    <n v="13"/>
    <n v="4"/>
    <n v="1"/>
  </r>
  <r>
    <s v="Hannis January"/>
    <n v="34"/>
    <x v="0"/>
    <x v="7"/>
    <n v="105330"/>
    <x v="0"/>
    <x v="2"/>
    <s v="Life Sciences"/>
    <s v="Single"/>
    <x v="1"/>
    <n v="1"/>
    <n v="6"/>
    <n v="5"/>
    <n v="1"/>
  </r>
  <r>
    <s v="Pierson Measham"/>
    <n v="49"/>
    <x v="1"/>
    <x v="7"/>
    <n v="43110"/>
    <x v="2"/>
    <x v="1"/>
    <s v="Marketing"/>
    <s v="Married"/>
    <x v="1"/>
    <n v="1"/>
    <n v="9"/>
    <n v="9"/>
    <n v="7"/>
  </r>
  <r>
    <s v="Xylina Pargetter"/>
    <n v="55"/>
    <x v="0"/>
    <x v="3"/>
    <n v="52630"/>
    <x v="2"/>
    <x v="4"/>
    <s v="Medical"/>
    <s v="Single"/>
    <x v="1"/>
    <n v="4"/>
    <n v="12"/>
    <n v="9"/>
    <n v="7"/>
  </r>
  <r>
    <s v="Aretha Ettridge"/>
    <n v="43"/>
    <x v="1"/>
    <x v="11"/>
    <n v="46350"/>
    <x v="1"/>
    <x v="4"/>
    <s v="Life Sciences"/>
    <s v="Married"/>
    <x v="1"/>
    <n v="6"/>
    <n v="22"/>
    <n v="4"/>
    <n v="1"/>
  </r>
  <r>
    <s v="Joshia Farris"/>
    <n v="27"/>
    <x v="0"/>
    <x v="3"/>
    <n v="39800"/>
    <x v="2"/>
    <x v="4"/>
    <s v="Technical Degree"/>
    <s v="Divorced"/>
    <x v="0"/>
    <n v="1"/>
    <n v="9"/>
    <n v="9"/>
    <n v="0"/>
  </r>
  <r>
    <s v="Cathi Delgardo"/>
    <n v="35"/>
    <x v="0"/>
    <x v="8"/>
    <n v="108170"/>
    <x v="1"/>
    <x v="2"/>
    <s v="Other"/>
    <s v="Single"/>
    <x v="1"/>
    <n v="3"/>
    <n v="17"/>
    <n v="8"/>
    <n v="1"/>
  </r>
  <r>
    <s v="Mabel Orrow"/>
    <n v="28"/>
    <x v="1"/>
    <x v="8"/>
    <n v="69730"/>
    <x v="1"/>
    <x v="3"/>
    <s v="Marketing"/>
    <s v="Married"/>
    <x v="0"/>
    <n v="1"/>
    <n v="8"/>
    <n v="8"/>
    <n v="7"/>
  </r>
  <r>
    <s v="Alexandros Rackley"/>
    <n v="34"/>
    <x v="0"/>
    <x v="3"/>
    <n v="110200"/>
    <x v="2"/>
    <x v="2"/>
    <s v="Human Resources"/>
    <s v="Married"/>
    <x v="1"/>
    <n v="0"/>
    <n v="4"/>
    <n v="3"/>
    <n v="0"/>
  </r>
  <r>
    <s v="Mickie Dagwell"/>
    <n v="26"/>
    <x v="0"/>
    <x v="1"/>
    <n v="116090"/>
    <x v="1"/>
    <x v="2"/>
    <s v="Medical"/>
    <s v="Married"/>
    <x v="0"/>
    <n v="1"/>
    <n v="8"/>
    <n v="8"/>
    <n v="1"/>
  </r>
  <r>
    <s v="Mariette Daymont"/>
    <n v="27"/>
    <x v="0"/>
    <x v="0"/>
    <n v="52140"/>
    <x v="0"/>
    <x v="2"/>
    <s v="Medical"/>
    <s v="Married"/>
    <x v="1"/>
    <n v="1"/>
    <n v="0"/>
    <n v="0"/>
    <n v="0"/>
  </r>
  <r>
    <s v="Win Arthurs"/>
    <n v="51"/>
    <x v="0"/>
    <x v="4"/>
    <n v="32810"/>
    <x v="1"/>
    <x v="0"/>
    <s v="Marketing"/>
    <s v="Married"/>
    <x v="1"/>
    <n v="2"/>
    <n v="29"/>
    <n v="20"/>
    <n v="4"/>
  </r>
  <r>
    <s v="Marni Jull"/>
    <n v="44"/>
    <x v="0"/>
    <x v="6"/>
    <n v="59430"/>
    <x v="1"/>
    <x v="1"/>
    <s v="Medical"/>
    <s v="Single"/>
    <x v="1"/>
    <n v="9"/>
    <n v="10"/>
    <n v="5"/>
    <n v="2"/>
  </r>
  <r>
    <s v="Sandy Cadden"/>
    <n v="25"/>
    <x v="0"/>
    <x v="3"/>
    <n v="46990"/>
    <x v="0"/>
    <x v="4"/>
    <s v="Medical"/>
    <s v="Single"/>
    <x v="1"/>
    <n v="7"/>
    <n v="6"/>
    <n v="4"/>
    <n v="0"/>
  </r>
  <r>
    <s v="Wyn Treadger"/>
    <n v="33"/>
    <x v="0"/>
    <x v="7"/>
    <n v="33560"/>
    <x v="2"/>
    <x v="1"/>
    <s v="Medical"/>
    <s v="Divorced"/>
    <x v="1"/>
    <n v="1"/>
    <n v="9"/>
    <n v="9"/>
    <n v="0"/>
  </r>
  <r>
    <s v="Marney O'Breen"/>
    <n v="35"/>
    <x v="0"/>
    <x v="8"/>
    <n v="33890"/>
    <x v="2"/>
    <x v="1"/>
    <s v="Medical"/>
    <s v="Single"/>
    <x v="1"/>
    <n v="1"/>
    <n v="6"/>
    <n v="6"/>
    <n v="1"/>
  </r>
  <r>
    <s v="Westbrook Brandino"/>
    <n v="36"/>
    <x v="0"/>
    <x v="3"/>
    <n v="51740"/>
    <x v="0"/>
    <x v="3"/>
    <s v="Life Sciences"/>
    <s v="Married"/>
    <x v="0"/>
    <n v="1"/>
    <n v="18"/>
    <n v="18"/>
    <n v="4"/>
  </r>
  <r>
    <s v="Sandi Labat"/>
    <n v="32"/>
    <x v="0"/>
    <x v="0"/>
    <n v="51650"/>
    <x v="1"/>
    <x v="4"/>
    <s v="Life Sciences"/>
    <s v="Divorced"/>
    <x v="1"/>
    <n v="2"/>
    <n v="8"/>
    <n v="5"/>
    <n v="0"/>
  </r>
  <r>
    <s v="Leilah Yesinin"/>
    <n v="30"/>
    <x v="1"/>
    <x v="10"/>
    <n v="115980"/>
    <x v="2"/>
    <x v="2"/>
    <s v="Life Sciences"/>
    <s v="Divorced"/>
    <x v="1"/>
    <n v="9"/>
    <n v="10"/>
    <n v="5"/>
    <n v="0"/>
  </r>
  <r>
    <s v="Lincoln Greatex"/>
    <n v="53"/>
    <x v="1"/>
    <x v="5"/>
    <n v="58370"/>
    <x v="1"/>
    <x v="4"/>
    <s v="Marketing"/>
    <s v="Married"/>
    <x v="0"/>
    <n v="7"/>
    <n v="35"/>
    <n v="5"/>
    <n v="0"/>
  </r>
  <r>
    <s v="Patti Dradey"/>
    <n v="45"/>
    <x v="1"/>
    <x v="6"/>
    <n v="59430"/>
    <x v="0"/>
    <x v="4"/>
    <s v="Marketing"/>
    <s v="Divorced"/>
    <x v="0"/>
    <n v="4"/>
    <n v="18"/>
    <n v="5"/>
    <n v="0"/>
  </r>
  <r>
    <s v="Oona Donan"/>
    <n v="32"/>
    <x v="1"/>
    <x v="7"/>
    <n v="106670"/>
    <x v="0"/>
    <x v="4"/>
    <s v="Medical"/>
    <s v="Married"/>
    <x v="1"/>
    <n v="5"/>
    <n v="9"/>
    <n v="5"/>
    <n v="1"/>
  </r>
  <r>
    <s v="Burtie Moulden"/>
    <n v="52"/>
    <x v="1"/>
    <x v="6"/>
    <n v="44850"/>
    <x v="0"/>
    <x v="3"/>
    <s v="Medical"/>
    <s v="Married"/>
    <x v="1"/>
    <n v="3"/>
    <n v="31"/>
    <n v="9"/>
    <n v="0"/>
  </r>
  <r>
    <s v="Mathian MacMeeking"/>
    <n v="37"/>
    <x v="1"/>
    <x v="6"/>
    <n v="75600"/>
    <x v="0"/>
    <x v="4"/>
    <s v="Marketing"/>
    <s v="Divorced"/>
    <x v="1"/>
    <n v="4"/>
    <n v="9"/>
    <n v="1"/>
    <n v="0"/>
  </r>
  <r>
    <s v="Reg MacMichael"/>
    <n v="28"/>
    <x v="0"/>
    <x v="6"/>
    <n v="69120"/>
    <x v="2"/>
    <x v="4"/>
    <s v="Medical"/>
    <s v="Divorced"/>
    <x v="1"/>
    <n v="1"/>
    <n v="6"/>
    <n v="5"/>
    <n v="0"/>
  </r>
  <r>
    <s v="Ignacius Losel"/>
    <n v="22"/>
    <x v="0"/>
    <x v="3"/>
    <n v="31200"/>
    <x v="2"/>
    <x v="3"/>
    <s v="Life Sciences"/>
    <s v="Married"/>
    <x v="1"/>
    <n v="6"/>
    <n v="4"/>
    <n v="2"/>
    <n v="2"/>
  </r>
  <r>
    <s v="Tonia Moules"/>
    <n v="44"/>
    <x v="1"/>
    <x v="7"/>
    <n v="42160"/>
    <x v="1"/>
    <x v="1"/>
    <s v="Life Sciences"/>
    <s v="Married"/>
    <x v="0"/>
    <n v="2"/>
    <n v="10"/>
    <n v="3"/>
    <n v="0"/>
  </r>
  <r>
    <s v="Joey Keedwell"/>
    <n v="42"/>
    <x v="1"/>
    <x v="12"/>
    <n v="110830"/>
    <x v="2"/>
    <x v="3"/>
    <s v="Medical"/>
    <s v="Single"/>
    <x v="0"/>
    <n v="5"/>
    <n v="8"/>
    <n v="2"/>
    <n v="2"/>
  </r>
  <r>
    <s v="Clo Jimpson"/>
    <n v="36"/>
    <x v="0"/>
    <x v="3"/>
    <n v="83180"/>
    <x v="1"/>
    <x v="1"/>
    <s v="Life Sciences"/>
    <s v="Married"/>
    <x v="1"/>
    <n v="0"/>
    <n v="6"/>
    <n v="5"/>
    <n v="0"/>
  </r>
  <r>
    <s v="Bryant Scamp"/>
    <n v="25"/>
    <x v="1"/>
    <x v="5"/>
    <n v="87620"/>
    <x v="2"/>
    <x v="4"/>
    <s v="Other"/>
    <s v="Married"/>
    <x v="0"/>
    <n v="1"/>
    <n v="5"/>
    <n v="5"/>
    <n v="0"/>
  </r>
  <r>
    <s v="Mick Titman"/>
    <n v="35"/>
    <x v="1"/>
    <x v="9"/>
    <n v="46750"/>
    <x v="0"/>
    <x v="3"/>
    <s v="Life Sciences"/>
    <s v="Married"/>
    <x v="0"/>
    <n v="1"/>
    <n v="17"/>
    <n v="17"/>
    <n v="5"/>
  </r>
  <r>
    <s v="Trudie Couch"/>
    <n v="35"/>
    <x v="1"/>
    <x v="3"/>
    <n v="78540"/>
    <x v="0"/>
    <x v="4"/>
    <s v="Life Sciences"/>
    <s v="Divorced"/>
    <x v="0"/>
    <n v="1"/>
    <n v="10"/>
    <n v="10"/>
    <n v="7"/>
  </r>
  <r>
    <s v="Cyndia Skedge"/>
    <n v="32"/>
    <x v="1"/>
    <x v="4"/>
    <n v="106930"/>
    <x v="1"/>
    <x v="4"/>
    <s v="Life Sciences"/>
    <s v="Divorced"/>
    <x v="1"/>
    <n v="0"/>
    <n v="4"/>
    <n v="3"/>
    <n v="0"/>
  </r>
  <r>
    <s v="Francoise Godbold"/>
    <n v="25"/>
    <x v="0"/>
    <x v="0"/>
    <n v="77000"/>
    <x v="2"/>
    <x v="4"/>
    <s v="Marketing"/>
    <s v="Married"/>
    <x v="1"/>
    <n v="1"/>
    <n v="5"/>
    <n v="5"/>
    <n v="0"/>
  </r>
  <r>
    <s v="Staford Brood"/>
    <n v="49"/>
    <x v="1"/>
    <x v="2"/>
    <n v="74920"/>
    <x v="2"/>
    <x v="1"/>
    <s v="Technical Degree"/>
    <s v="Married"/>
    <x v="1"/>
    <n v="2"/>
    <n v="7"/>
    <n v="4"/>
    <n v="0"/>
  </r>
  <r>
    <s v="Filmore Fitzhenry"/>
    <n v="24"/>
    <x v="0"/>
    <x v="5"/>
    <n v="36550"/>
    <x v="2"/>
    <x v="2"/>
    <s v="Life Sciences"/>
    <s v="Married"/>
    <x v="1"/>
    <n v="0"/>
    <n v="6"/>
    <n v="5"/>
    <n v="3"/>
  </r>
  <r>
    <s v="Berna Dubery"/>
    <n v="32"/>
    <x v="0"/>
    <x v="6"/>
    <n v="95950"/>
    <x v="2"/>
    <x v="5"/>
    <s v="Life Sciences"/>
    <s v="Married"/>
    <x v="1"/>
    <n v="1"/>
    <n v="10"/>
    <n v="10"/>
    <n v="5"/>
  </r>
  <r>
    <s v="Gerrard Doorey"/>
    <n v="38"/>
    <x v="0"/>
    <x v="8"/>
    <n v="85880"/>
    <x v="1"/>
    <x v="4"/>
    <s v="Marketing"/>
    <s v="Married"/>
    <x v="1"/>
    <n v="0"/>
    <n v="3"/>
    <n v="2"/>
    <n v="1"/>
  </r>
  <r>
    <s v="Hiram Merkle"/>
    <n v="42"/>
    <x v="0"/>
    <x v="3"/>
    <n v="77910"/>
    <x v="2"/>
    <x v="2"/>
    <s v="Life Sciences"/>
    <s v="Married"/>
    <x v="0"/>
    <n v="2"/>
    <n v="17"/>
    <n v="5"/>
    <n v="1"/>
  </r>
  <r>
    <s v="Zebulon Allmen"/>
    <n v="31"/>
    <x v="0"/>
    <x v="7"/>
    <n v="116670"/>
    <x v="1"/>
    <x v="4"/>
    <s v="Life Sciences"/>
    <s v="Married"/>
    <x v="0"/>
    <n v="3"/>
    <n v="8"/>
    <n v="6"/>
    <n v="0"/>
  </r>
  <r>
    <s v="Kingsley Hagard"/>
    <n v="29"/>
    <x v="0"/>
    <x v="1"/>
    <n v="92190"/>
    <x v="2"/>
    <x v="4"/>
    <s v="Medical"/>
    <s v="Divorced"/>
    <x v="0"/>
    <n v="6"/>
    <n v="5"/>
    <n v="3"/>
    <n v="0"/>
  </r>
  <r>
    <s v="My Hanscome"/>
    <n v="53"/>
    <x v="1"/>
    <x v="0"/>
    <n v="71920"/>
    <x v="0"/>
    <x v="4"/>
    <s v="Marketing"/>
    <s v="Married"/>
    <x v="1"/>
    <n v="5"/>
    <n v="28"/>
    <n v="2"/>
    <n v="2"/>
  </r>
  <r>
    <s v="Eldredge MacClure"/>
    <n v="35"/>
    <x v="0"/>
    <x v="3"/>
    <n v="66370"/>
    <x v="2"/>
    <x v="4"/>
    <s v="Technical Degree"/>
    <s v="Married"/>
    <x v="1"/>
    <n v="3"/>
    <n v="16"/>
    <n v="13"/>
    <n v="4"/>
  </r>
  <r>
    <s v="Pauletta Falkus"/>
    <n v="37"/>
    <x v="1"/>
    <x v="0"/>
    <n v="39340"/>
    <x v="2"/>
    <x v="4"/>
    <s v="Medical"/>
    <s v="Married"/>
    <x v="1"/>
    <n v="5"/>
    <n v="10"/>
    <n v="5"/>
    <n v="0"/>
  </r>
  <r>
    <s v="Deck McCallion"/>
    <n v="53"/>
    <x v="1"/>
    <x v="0"/>
    <n v="103490"/>
    <x v="1"/>
    <x v="4"/>
    <s v="Life Sciences"/>
    <s v="Single"/>
    <x v="1"/>
    <n v="6"/>
    <n v="33"/>
    <n v="12"/>
    <n v="3"/>
  </r>
  <r>
    <s v="Miguel Woolner"/>
    <n v="43"/>
    <x v="0"/>
    <x v="9"/>
    <n v="87740"/>
    <x v="2"/>
    <x v="3"/>
    <s v="Life Sciences"/>
    <s v="Married"/>
    <x v="1"/>
    <n v="4"/>
    <n v="12"/>
    <n v="5"/>
    <n v="2"/>
  </r>
  <r>
    <s v="Yolande O'Dare"/>
    <n v="47"/>
    <x v="1"/>
    <x v="11"/>
    <n v="113980"/>
    <x v="1"/>
    <x v="1"/>
    <s v="Marketing"/>
    <s v="Married"/>
    <x v="0"/>
    <n v="0"/>
    <n v="8"/>
    <n v="7"/>
    <n v="7"/>
  </r>
  <r>
    <s v="Kit Battlestone"/>
    <n v="37"/>
    <x v="1"/>
    <x v="10"/>
    <n v="41600"/>
    <x v="1"/>
    <x v="1"/>
    <s v="Medical"/>
    <s v="Single"/>
    <x v="0"/>
    <n v="1"/>
    <n v="10"/>
    <n v="10"/>
    <n v="0"/>
  </r>
  <r>
    <s v="Glennis Fussen"/>
    <n v="50"/>
    <x v="1"/>
    <x v="0"/>
    <n v="76300"/>
    <x v="2"/>
    <x v="1"/>
    <s v="Life Sciences"/>
    <s v="Divorced"/>
    <x v="1"/>
    <n v="1"/>
    <n v="31"/>
    <n v="31"/>
    <n v="14"/>
  </r>
  <r>
    <s v="Rhiamon Mollison"/>
    <n v="39"/>
    <x v="1"/>
    <x v="10"/>
    <n v="114470"/>
    <x v="1"/>
    <x v="4"/>
    <s v="Life Sciences"/>
    <s v="Married"/>
    <x v="1"/>
    <n v="8"/>
    <n v="13"/>
    <n v="5"/>
    <n v="0"/>
  </r>
  <r>
    <s v="Theresita Chasmer"/>
    <n v="33"/>
    <x v="1"/>
    <x v="8"/>
    <n v="31050"/>
    <x v="0"/>
    <x v="4"/>
    <s v="Human Resources"/>
    <s v="Divorced"/>
    <x v="0"/>
    <n v="3"/>
    <n v="7"/>
    <n v="4"/>
    <n v="0"/>
  </r>
  <r>
    <s v="Pippy Shepperd"/>
    <n v="32"/>
    <x v="0"/>
    <x v="11"/>
    <n v="76620"/>
    <x v="2"/>
    <x v="0"/>
    <s v="Life Sciences"/>
    <s v="Single"/>
    <x v="0"/>
    <n v="1"/>
    <n v="1"/>
    <n v="1"/>
    <n v="0"/>
  </r>
  <r>
    <s v="Petronella Marusik"/>
    <n v="29"/>
    <x v="1"/>
    <x v="11"/>
    <n v="76190"/>
    <x v="1"/>
    <x v="4"/>
    <s v="Medical"/>
    <s v="Divorced"/>
    <x v="1"/>
    <n v="6"/>
    <n v="8"/>
    <n v="4"/>
    <n v="0"/>
  </r>
  <r>
    <s v="Andria Kimpton"/>
    <n v="44"/>
    <x v="1"/>
    <x v="8"/>
    <n v="50450"/>
    <x v="1"/>
    <x v="4"/>
    <s v="Life Sciences"/>
    <s v="Married"/>
    <x v="0"/>
    <n v="1"/>
    <n v="8"/>
    <n v="8"/>
    <n v="7"/>
  </r>
  <r>
    <s v="Jarad Barbrook"/>
    <n v="28"/>
    <x v="0"/>
    <x v="5"/>
    <n v="29330"/>
    <x v="1"/>
    <x v="5"/>
    <s v="Medical"/>
    <s v="Single"/>
    <x v="1"/>
    <n v="1"/>
    <n v="4"/>
    <n v="4"/>
    <n v="0"/>
  </r>
  <r>
    <s v="Dulsea Folkes"/>
    <n v="58"/>
    <x v="1"/>
    <x v="6"/>
    <n v="76930"/>
    <x v="0"/>
    <x v="0"/>
    <s v="Life Sciences"/>
    <s v="Divorced"/>
    <x v="0"/>
    <n v="9"/>
    <n v="3"/>
    <n v="1"/>
    <n v="0"/>
  </r>
  <r>
    <s v="Herschel Wareham"/>
    <n v="43"/>
    <x v="0"/>
    <x v="6"/>
    <n v="33800"/>
    <x v="2"/>
    <x v="4"/>
    <s v="Life Sciences"/>
    <s v="Divorced"/>
    <x v="1"/>
    <n v="4"/>
    <n v="4"/>
    <n v="1"/>
    <n v="0"/>
  </r>
  <r>
    <s v="Skip Morkham"/>
    <n v="20"/>
    <x v="0"/>
    <x v="12"/>
    <n v="44820"/>
    <x v="2"/>
    <x v="4"/>
    <s v="Medical"/>
    <s v="Single"/>
    <x v="1"/>
    <n v="1"/>
    <n v="2"/>
    <n v="2"/>
    <n v="0"/>
  </r>
  <r>
    <s v="Merrilee Plenty"/>
    <n v="21"/>
    <x v="1"/>
    <x v="10"/>
    <n v="67010"/>
    <x v="1"/>
    <x v="0"/>
    <s v="Other"/>
    <s v="Single"/>
    <x v="1"/>
    <n v="1"/>
    <n v="1"/>
    <n v="1"/>
    <n v="0"/>
  </r>
  <r>
    <s v="Dayle O'Luney"/>
    <n v="36"/>
    <x v="1"/>
    <x v="10"/>
    <n v="84310"/>
    <x v="1"/>
    <x v="1"/>
    <s v="Life Sciences"/>
    <s v="Married"/>
    <x v="0"/>
    <n v="0"/>
    <n v="17"/>
    <n v="16"/>
    <n v="4"/>
  </r>
  <r>
    <s v="Gray Seamon"/>
    <n v="47"/>
    <x v="1"/>
    <x v="7"/>
    <n v="108600"/>
    <x v="2"/>
    <x v="4"/>
    <s v="Life Sciences"/>
    <s v="Single"/>
    <x v="0"/>
    <n v="1"/>
    <n v="3"/>
    <n v="3"/>
    <n v="1"/>
  </r>
  <r>
    <s v="Krysta Elacoate"/>
    <n v="22"/>
    <x v="0"/>
    <x v="5"/>
    <n v="47000"/>
    <x v="1"/>
    <x v="5"/>
    <s v="Life Sciences"/>
    <s v="Married"/>
    <x v="0"/>
    <n v="0"/>
    <n v="4"/>
    <n v="3"/>
    <n v="0"/>
  </r>
  <r>
    <s v="Abramo Labbez"/>
    <n v="41"/>
    <x v="0"/>
    <x v="10"/>
    <n v="59810"/>
    <x v="0"/>
    <x v="4"/>
    <s v="Life Sciences"/>
    <s v="Divorced"/>
    <x v="0"/>
    <n v="4"/>
    <n v="10"/>
    <n v="7"/>
    <n v="1"/>
  </r>
  <r>
    <s v="Faun Rickeard"/>
    <n v="28"/>
    <x v="0"/>
    <x v="8"/>
    <n v="90340"/>
    <x v="0"/>
    <x v="4"/>
    <s v="Medical"/>
    <s v="Divorced"/>
    <x v="1"/>
    <n v="5"/>
    <n v="6"/>
    <n v="2"/>
    <n v="2"/>
  </r>
  <r>
    <s v="Jamesy O'Ferris"/>
    <n v="39"/>
    <x v="0"/>
    <x v="11"/>
    <n v="41600"/>
    <x v="2"/>
    <x v="4"/>
    <s v="Medical"/>
    <s v="Married"/>
    <x v="0"/>
    <n v="7"/>
    <n v="8"/>
    <n v="2"/>
    <n v="2"/>
  </r>
  <r>
    <s v="Fanchon Furney"/>
    <n v="27"/>
    <x v="1"/>
    <x v="11"/>
    <n v="72350"/>
    <x v="1"/>
    <x v="4"/>
    <s v="Life Sciences"/>
    <s v="Single"/>
    <x v="1"/>
    <n v="1"/>
    <n v="1"/>
    <n v="1"/>
    <n v="0"/>
  </r>
  <r>
    <s v="Pate Beardsley"/>
    <n v="34"/>
    <x v="1"/>
    <x v="6"/>
    <n v="64270"/>
    <x v="0"/>
    <x v="0"/>
    <s v="Life Sciences"/>
    <s v="Divorced"/>
    <x v="1"/>
    <n v="1"/>
    <n v="1"/>
    <n v="1"/>
    <n v="1"/>
  </r>
  <r>
    <s v="Grady Crosgrove"/>
    <n v="42"/>
    <x v="0"/>
    <x v="0"/>
    <n v="103990"/>
    <x v="2"/>
    <x v="4"/>
    <s v="Medical"/>
    <s v="Single"/>
    <x v="1"/>
    <n v="7"/>
    <n v="10"/>
    <n v="5"/>
    <n v="0"/>
  </r>
  <r>
    <s v="Darcy Brewitt"/>
    <n v="33"/>
    <x v="1"/>
    <x v="5"/>
    <n v="70380"/>
    <x v="2"/>
    <x v="4"/>
    <s v="Other"/>
    <s v="Single"/>
    <x v="0"/>
    <n v="3"/>
    <n v="6"/>
    <n v="3"/>
    <n v="0"/>
  </r>
  <r>
    <s v="Foss Asquez"/>
    <n v="58"/>
    <x v="0"/>
    <x v="4"/>
    <n v="89020"/>
    <x v="2"/>
    <x v="2"/>
    <s v="Technical Degree"/>
    <s v="Divorced"/>
    <x v="0"/>
    <n v="2"/>
    <n v="24"/>
    <n v="6"/>
    <n v="0"/>
  </r>
  <r>
    <s v="Gilda Richen"/>
    <n v="31"/>
    <x v="0"/>
    <x v="4"/>
    <n v="113750"/>
    <x v="1"/>
    <x v="3"/>
    <s v="Life Sciences"/>
    <s v="Married"/>
    <x v="1"/>
    <n v="3"/>
    <n v="13"/>
    <n v="7"/>
    <n v="5"/>
  </r>
  <r>
    <s v="Antonino Forsdicke"/>
    <n v="35"/>
    <x v="0"/>
    <x v="8"/>
    <n v="32720"/>
    <x v="1"/>
    <x v="4"/>
    <s v="Life Sciences"/>
    <s v="Married"/>
    <x v="0"/>
    <n v="1"/>
    <n v="10"/>
    <n v="10"/>
    <n v="0"/>
  </r>
  <r>
    <s v="Jobie Basili"/>
    <n v="49"/>
    <x v="0"/>
    <x v="0"/>
    <n v="61920"/>
    <x v="2"/>
    <x v="1"/>
    <s v="Other"/>
    <s v="Married"/>
    <x v="1"/>
    <n v="4"/>
    <n v="29"/>
    <n v="26"/>
    <n v="1"/>
  </r>
  <r>
    <s v="Everard Borer"/>
    <n v="48"/>
    <x v="1"/>
    <x v="12"/>
    <n v="74600"/>
    <x v="1"/>
    <x v="4"/>
    <s v="Medical"/>
    <s v="Married"/>
    <x v="1"/>
    <n v="4"/>
    <n v="13"/>
    <n v="0"/>
    <n v="0"/>
  </r>
  <r>
    <s v="Anni Izzard"/>
    <n v="31"/>
    <x v="0"/>
    <x v="5"/>
    <n v="38030"/>
    <x v="1"/>
    <x v="1"/>
    <s v="Marketing"/>
    <s v="Married"/>
    <x v="1"/>
    <n v="1"/>
    <n v="9"/>
    <n v="9"/>
    <n v="0"/>
  </r>
  <r>
    <s v="Bebe Pollicott"/>
    <n v="36"/>
    <x v="1"/>
    <x v="3"/>
    <n v="30940"/>
    <x v="2"/>
    <x v="4"/>
    <s v="Other"/>
    <s v="Single"/>
    <x v="1"/>
    <n v="2"/>
    <n v="8"/>
    <n v="6"/>
    <n v="0"/>
  </r>
  <r>
    <s v="Julian Andrassy"/>
    <n v="38"/>
    <x v="0"/>
    <x v="12"/>
    <n v="28870"/>
    <x v="0"/>
    <x v="3"/>
    <s v="Technical Degree"/>
    <s v="Married"/>
    <x v="1"/>
    <n v="1"/>
    <n v="15"/>
    <n v="15"/>
    <n v="5"/>
  </r>
  <r>
    <s v="Shell O'Griffin"/>
    <n v="32"/>
    <x v="1"/>
    <x v="0"/>
    <n v="71210"/>
    <x v="0"/>
    <x v="4"/>
    <s v="Life Sciences"/>
    <s v="Married"/>
    <x v="1"/>
    <n v="6"/>
    <n v="5"/>
    <n v="3"/>
    <n v="0"/>
  </r>
  <r>
    <s v="Dionne Garrish"/>
    <n v="25"/>
    <x v="0"/>
    <x v="1"/>
    <n v="63450"/>
    <x v="1"/>
    <x v="1"/>
    <s v="Marketing"/>
    <s v="Married"/>
    <x v="0"/>
    <n v="1"/>
    <n v="1"/>
    <n v="1"/>
    <n v="0"/>
  </r>
  <r>
    <s v="Gilles Jaquet"/>
    <n v="40"/>
    <x v="1"/>
    <x v="11"/>
    <n v="87930"/>
    <x v="2"/>
    <x v="1"/>
    <s v="Marketing"/>
    <s v="Divorced"/>
    <x v="1"/>
    <n v="2"/>
    <n v="11"/>
    <n v="1"/>
    <n v="0"/>
  </r>
  <r>
    <s v="Alexis Gotfrey"/>
    <n v="26"/>
    <x v="0"/>
    <x v="1"/>
    <n v="69070"/>
    <x v="0"/>
    <x v="0"/>
    <s v="Medical"/>
    <s v="Single"/>
    <x v="1"/>
    <n v="1"/>
    <n v="7"/>
    <n v="7"/>
    <n v="0"/>
  </r>
  <r>
    <s v="Xavier Filipic"/>
    <n v="41"/>
    <x v="1"/>
    <x v="12"/>
    <n v="101610"/>
    <x v="2"/>
    <x v="1"/>
    <s v="Medical"/>
    <s v="Single"/>
    <x v="0"/>
    <n v="2"/>
    <n v="20"/>
    <n v="18"/>
    <n v="2"/>
  </r>
  <r>
    <s v="Liane Bedburrow"/>
    <n v="36"/>
    <x v="0"/>
    <x v="9"/>
    <n v="28310"/>
    <x v="1"/>
    <x v="4"/>
    <s v="Medical"/>
    <s v="Single"/>
    <x v="1"/>
    <n v="4"/>
    <n v="16"/>
    <n v="11"/>
    <n v="3"/>
  </r>
  <r>
    <s v="Meara Darrington"/>
    <n v="19"/>
    <x v="0"/>
    <x v="1"/>
    <n v="89840"/>
    <x v="1"/>
    <x v="3"/>
    <s v="Other"/>
    <s v="Single"/>
    <x v="0"/>
    <n v="1"/>
    <n v="1"/>
    <n v="1"/>
    <n v="0"/>
  </r>
  <r>
    <s v="Genevra Friday"/>
    <n v="20"/>
    <x v="1"/>
    <x v="10"/>
    <n v="96250"/>
    <x v="0"/>
    <x v="4"/>
    <s v="Technical Degree"/>
    <s v="Single"/>
    <x v="1"/>
    <n v="1"/>
    <n v="1"/>
    <n v="1"/>
    <n v="0"/>
  </r>
  <r>
    <s v="Penni Patemore"/>
    <n v="31"/>
    <x v="0"/>
    <x v="6"/>
    <n v="112460"/>
    <x v="2"/>
    <x v="4"/>
    <s v="Medical"/>
    <s v="Married"/>
    <x v="0"/>
    <n v="0"/>
    <n v="10"/>
    <n v="9"/>
    <n v="8"/>
  </r>
  <r>
    <s v="Yanaton Wooster"/>
    <n v="40"/>
    <x v="0"/>
    <x v="12"/>
    <n v="115440"/>
    <x v="1"/>
    <x v="4"/>
    <s v="Medical"/>
    <s v="Divorced"/>
    <x v="0"/>
    <n v="8"/>
    <n v="3"/>
    <n v="1"/>
    <n v="0"/>
  </r>
  <r>
    <s v="Hedvige Stelfox"/>
    <n v="32"/>
    <x v="0"/>
    <x v="5"/>
    <n v="33920"/>
    <x v="1"/>
    <x v="4"/>
    <s v="Medical"/>
    <s v="Married"/>
    <x v="1"/>
    <n v="1"/>
    <n v="8"/>
    <n v="8"/>
    <n v="6"/>
  </r>
  <r>
    <s v="Tammy Backson"/>
    <n v="36"/>
    <x v="1"/>
    <x v="12"/>
    <n v="46280"/>
    <x v="1"/>
    <x v="4"/>
    <s v="Life Sciences"/>
    <s v="Married"/>
    <x v="0"/>
    <n v="1"/>
    <n v="16"/>
    <n v="16"/>
    <n v="3"/>
  </r>
  <r>
    <s v="Delinda Snozzwell"/>
    <n v="33"/>
    <x v="0"/>
    <x v="1"/>
    <n v="58940"/>
    <x v="1"/>
    <x v="1"/>
    <s v="Life Sciences"/>
    <s v="Single"/>
    <x v="1"/>
    <n v="0"/>
    <n v="6"/>
    <n v="5"/>
    <n v="1"/>
  </r>
  <r>
    <s v="Inger Chapelhow"/>
    <n v="37"/>
    <x v="1"/>
    <x v="10"/>
    <n v="118980"/>
    <x v="0"/>
    <x v="4"/>
    <s v="Life Sciences"/>
    <s v="Married"/>
    <x v="1"/>
    <n v="5"/>
    <n v="17"/>
    <n v="14"/>
    <n v="11"/>
  </r>
  <r>
    <s v="Arty Duigan"/>
    <n v="45"/>
    <x v="1"/>
    <x v="3"/>
    <n v="96750"/>
    <x v="1"/>
    <x v="0"/>
    <s v="Life Sciences"/>
    <s v="Married"/>
    <x v="1"/>
    <n v="1"/>
    <n v="9"/>
    <n v="9"/>
    <n v="0"/>
  </r>
  <r>
    <s v="Nani Brockley"/>
    <n v="29"/>
    <x v="0"/>
    <x v="8"/>
    <n v="101220"/>
    <x v="1"/>
    <x v="1"/>
    <s v="Technical Degree"/>
    <s v="Married"/>
    <x v="1"/>
    <n v="1"/>
    <n v="3"/>
    <n v="3"/>
    <n v="0"/>
  </r>
  <r>
    <s v="Curtice Advani"/>
    <n v="35"/>
    <x v="0"/>
    <x v="8"/>
    <n v="63020"/>
    <x v="0"/>
    <x v="4"/>
    <s v="Medical"/>
    <s v="Married"/>
    <x v="1"/>
    <n v="1"/>
    <n v="5"/>
    <n v="5"/>
    <n v="1"/>
  </r>
  <r>
    <s v="Leela Eckart"/>
    <n v="52"/>
    <x v="0"/>
    <x v="3"/>
    <n v="75920"/>
    <x v="2"/>
    <x v="4"/>
    <s v="Life Sciences"/>
    <s v="Married"/>
    <x v="1"/>
    <n v="2"/>
    <n v="26"/>
    <n v="9"/>
    <n v="7"/>
  </r>
  <r>
    <s v="Krystal Lambswood"/>
    <n v="58"/>
    <x v="0"/>
    <x v="9"/>
    <n v="93080"/>
    <x v="2"/>
    <x v="3"/>
    <s v="Technical Degree"/>
    <s v="Single"/>
    <x v="1"/>
    <n v="4"/>
    <n v="7"/>
    <n v="1"/>
    <n v="0"/>
  </r>
  <r>
    <s v="Cristal Demangeot"/>
    <n v="53"/>
    <x v="0"/>
    <x v="0"/>
    <n v="68860"/>
    <x v="2"/>
    <x v="3"/>
    <s v="Medical"/>
    <s v="Divorced"/>
    <x v="1"/>
    <n v="6"/>
    <n v="22"/>
    <n v="17"/>
    <n v="15"/>
  </r>
  <r>
    <s v="Jori Ashleigh"/>
    <n v="30"/>
    <x v="0"/>
    <x v="3"/>
    <n v="118980"/>
    <x v="1"/>
    <x v="4"/>
    <s v="Other"/>
    <s v="Divorced"/>
    <x v="1"/>
    <n v="5"/>
    <n v="10"/>
    <n v="8"/>
    <n v="7"/>
  </r>
  <r>
    <s v="Leslie Baruch"/>
    <n v="38"/>
    <x v="1"/>
    <x v="11"/>
    <n v="106460"/>
    <x v="2"/>
    <x v="0"/>
    <s v="Technical Degree"/>
    <s v="Single"/>
    <x v="0"/>
    <n v="1"/>
    <n v="6"/>
    <n v="5"/>
    <n v="1"/>
  </r>
  <r>
    <s v="Helene Bouts"/>
    <n v="35"/>
    <x v="0"/>
    <x v="0"/>
    <n v="70650"/>
    <x v="0"/>
    <x v="1"/>
    <s v="Life Sciences"/>
    <s v="Divorced"/>
    <x v="1"/>
    <n v="6"/>
    <n v="12"/>
    <n v="10"/>
    <n v="0"/>
  </r>
  <r>
    <s v="Eleni O'Quin"/>
    <n v="39"/>
    <x v="1"/>
    <x v="3"/>
    <n v="101120"/>
    <x v="0"/>
    <x v="4"/>
    <s v="Life Sciences"/>
    <s v="Single"/>
    <x v="1"/>
    <n v="0"/>
    <n v="9"/>
    <n v="8"/>
    <n v="0"/>
  </r>
  <r>
    <s v="Alic Bagg"/>
    <n v="40"/>
    <x v="1"/>
    <x v="3"/>
    <n v="77050"/>
    <x v="2"/>
    <x v="4"/>
    <s v="Life Sciences"/>
    <s v="Single"/>
    <x v="0"/>
    <n v="4"/>
    <n v="22"/>
    <n v="1"/>
    <n v="0"/>
  </r>
  <r>
    <s v="Maible Azemar"/>
    <n v="47"/>
    <x v="1"/>
    <x v="11"/>
    <n v="41930"/>
    <x v="2"/>
    <x v="4"/>
    <s v="Medical"/>
    <s v="Divorced"/>
    <x v="0"/>
    <n v="1"/>
    <n v="20"/>
    <n v="19"/>
    <n v="2"/>
  </r>
  <r>
    <s v="Abran Danielsky"/>
    <n v="36"/>
    <x v="1"/>
    <x v="1"/>
    <n v="89360"/>
    <x v="2"/>
    <x v="4"/>
    <s v="Technical Degree"/>
    <s v="Divorced"/>
    <x v="1"/>
    <n v="4"/>
    <n v="12"/>
    <n v="7"/>
    <n v="0"/>
  </r>
  <r>
    <s v="Halette Yesenev"/>
    <n v="31"/>
    <x v="0"/>
    <x v="6"/>
    <n v="37840"/>
    <x v="2"/>
    <x v="4"/>
    <s v="Medical"/>
    <s v="Single"/>
    <x v="0"/>
    <n v="0"/>
    <n v="4"/>
    <n v="3"/>
    <n v="1"/>
  </r>
  <r>
    <s v="Cleveland Pottiphar"/>
    <n v="33"/>
    <x v="1"/>
    <x v="12"/>
    <n v="89160"/>
    <x v="0"/>
    <x v="0"/>
    <s v="Life Sciences"/>
    <s v="Single"/>
    <x v="1"/>
    <n v="1"/>
    <n v="10"/>
    <n v="10"/>
    <n v="6"/>
  </r>
  <r>
    <s v="Osborn Pawle"/>
    <n v="29"/>
    <x v="0"/>
    <x v="9"/>
    <n v="74110"/>
    <x v="1"/>
    <x v="4"/>
    <s v="Life Sciences"/>
    <s v="Single"/>
    <x v="0"/>
    <n v="6"/>
    <n v="3"/>
    <n v="0"/>
    <n v="0"/>
  </r>
  <r>
    <s v="Chas Happel"/>
    <n v="33"/>
    <x v="1"/>
    <x v="6"/>
    <n v="31630"/>
    <x v="2"/>
    <x v="5"/>
    <s v="Life Sciences"/>
    <s v="Single"/>
    <x v="1"/>
    <n v="3"/>
    <n v="5"/>
    <n v="3"/>
    <n v="0"/>
  </r>
  <r>
    <s v="Roth Bourget"/>
    <n v="45"/>
    <x v="0"/>
    <x v="6"/>
    <n v="40910"/>
    <x v="2"/>
    <x v="4"/>
    <s v="Medical"/>
    <s v="Divorced"/>
    <x v="1"/>
    <n v="3"/>
    <n v="8"/>
    <n v="5"/>
    <n v="0"/>
  </r>
  <r>
    <s v="Maisie Shotboulte"/>
    <n v="50"/>
    <x v="1"/>
    <x v="12"/>
    <n v="32190"/>
    <x v="1"/>
    <x v="0"/>
    <s v="Medical"/>
    <s v="Divorced"/>
    <x v="1"/>
    <n v="9"/>
    <n v="32"/>
    <n v="5"/>
    <n v="1"/>
  </r>
  <r>
    <s v="Felita Whitloe"/>
    <n v="33"/>
    <x v="0"/>
    <x v="9"/>
    <n v="73490"/>
    <x v="2"/>
    <x v="1"/>
    <s v="Other"/>
    <s v="Married"/>
    <x v="0"/>
    <n v="1"/>
    <n v="6"/>
    <n v="6"/>
    <n v="1"/>
  </r>
  <r>
    <s v="Cindi McDuffy"/>
    <n v="41"/>
    <x v="1"/>
    <x v="6"/>
    <n v="52220"/>
    <x v="1"/>
    <x v="5"/>
    <s v="Medical"/>
    <s v="Divorced"/>
    <x v="1"/>
    <n v="2"/>
    <n v="21"/>
    <n v="18"/>
    <n v="0"/>
  </r>
  <r>
    <s v="Murry Dryburgh"/>
    <n v="27"/>
    <x v="1"/>
    <x v="10"/>
    <n v="68900"/>
    <x v="1"/>
    <x v="4"/>
    <s v="Technical Degree"/>
    <s v="Married"/>
    <x v="1"/>
    <n v="9"/>
    <n v="4"/>
    <n v="2"/>
    <n v="2"/>
  </r>
  <r>
    <s v="Dorise Labat"/>
    <n v="45"/>
    <x v="0"/>
    <x v="7"/>
    <n v="83750"/>
    <x v="2"/>
    <x v="4"/>
    <s v="Life Sciences"/>
    <s v="Married"/>
    <x v="0"/>
    <n v="1"/>
    <n v="9"/>
    <n v="9"/>
    <n v="0"/>
  </r>
  <r>
    <s v="Hephzibah Summerell"/>
    <n v="47"/>
    <x v="1"/>
    <x v="6"/>
    <n v="110970"/>
    <x v="1"/>
    <x v="4"/>
    <s v="Life Sciences"/>
    <s v="Single"/>
    <x v="0"/>
    <n v="1"/>
    <n v="9"/>
    <n v="9"/>
    <n v="0"/>
  </r>
  <r>
    <s v="Alyosha Riquet"/>
    <n v="30"/>
    <x v="1"/>
    <x v="3"/>
    <n v="49520"/>
    <x v="1"/>
    <x v="0"/>
    <s v="Life Sciences"/>
    <s v="Married"/>
    <x v="0"/>
    <n v="4"/>
    <n v="7"/>
    <n v="5"/>
    <n v="0"/>
  </r>
  <r>
    <s v="Maximo Ungerecht"/>
    <n v="50"/>
    <x v="1"/>
    <x v="4"/>
    <n v="86560"/>
    <x v="0"/>
    <x v="4"/>
    <s v="Life Sciences"/>
    <s v="Married"/>
    <x v="0"/>
    <n v="3"/>
    <n v="22"/>
    <n v="12"/>
    <n v="1"/>
  </r>
  <r>
    <s v="Lezlie Balmann"/>
    <n v="38"/>
    <x v="1"/>
    <x v="8"/>
    <n v="35830"/>
    <x v="2"/>
    <x v="3"/>
    <s v="Medical"/>
    <s v="Married"/>
    <x v="1"/>
    <n v="0"/>
    <n v="3"/>
    <n v="2"/>
    <n v="0"/>
  </r>
  <r>
    <s v="Benny Karolovsky"/>
    <n v="46"/>
    <x v="1"/>
    <x v="5"/>
    <n v="53910"/>
    <x v="1"/>
    <x v="4"/>
    <s v="Medical"/>
    <s v="Divorced"/>
    <x v="1"/>
    <n v="6"/>
    <n v="13"/>
    <n v="8"/>
    <n v="0"/>
  </r>
  <r>
    <s v="Gretchen Callow"/>
    <n v="24"/>
    <x v="0"/>
    <x v="9"/>
    <n v="109870"/>
    <x v="2"/>
    <x v="4"/>
    <s v="Medical"/>
    <s v="Divorced"/>
    <x v="1"/>
    <n v="1"/>
    <n v="5"/>
    <n v="4"/>
    <n v="3"/>
  </r>
  <r>
    <s v="Candace Hanlon"/>
    <n v="35"/>
    <x v="1"/>
    <x v="4"/>
    <n v="61620"/>
    <x v="0"/>
    <x v="4"/>
    <s v="Other"/>
    <s v="Divorced"/>
    <x v="0"/>
    <n v="1"/>
    <n v="5"/>
    <n v="4"/>
    <n v="0"/>
  </r>
  <r>
    <s v="Oby Sorrel"/>
    <n v="31"/>
    <x v="0"/>
    <x v="4"/>
    <n v="67960"/>
    <x v="2"/>
    <x v="4"/>
    <s v="Life Sciences"/>
    <s v="Married"/>
    <x v="1"/>
    <n v="1"/>
    <n v="4"/>
    <n v="4"/>
    <n v="0"/>
  </r>
  <r>
    <s v="Cecilia Marshalleck"/>
    <n v="18"/>
    <x v="1"/>
    <x v="12"/>
    <n v="57000"/>
    <x v="1"/>
    <x v="2"/>
    <s v="Life Sciences"/>
    <s v="Single"/>
    <x v="1"/>
    <n v="1"/>
    <n v="0"/>
    <n v="0"/>
    <n v="0"/>
  </r>
  <r>
    <s v="Antonetta Coggeshall"/>
    <n v="54"/>
    <x v="1"/>
    <x v="0"/>
    <n v="70610"/>
    <x v="2"/>
    <x v="4"/>
    <s v="Technical Degree"/>
    <s v="Married"/>
    <x v="1"/>
    <n v="8"/>
    <n v="22"/>
    <n v="10"/>
    <n v="0"/>
  </r>
  <r>
    <s v="Purcell Le Pine"/>
    <n v="35"/>
    <x v="0"/>
    <x v="3"/>
    <n v="51860"/>
    <x v="2"/>
    <x v="1"/>
    <s v="Medical"/>
    <s v="Divorced"/>
    <x v="0"/>
    <n v="1"/>
    <n v="16"/>
    <n v="16"/>
    <n v="10"/>
  </r>
  <r>
    <s v="Archibald Dyzart"/>
    <n v="30"/>
    <x v="1"/>
    <x v="8"/>
    <n v="60130"/>
    <x v="1"/>
    <x v="4"/>
    <s v="Life Sciences"/>
    <s v="Married"/>
    <x v="0"/>
    <n v="0"/>
    <n v="9"/>
    <n v="8"/>
    <n v="1"/>
  </r>
  <r>
    <s v="Lil Ibberson"/>
    <n v="20"/>
    <x v="0"/>
    <x v="7"/>
    <n v="72040"/>
    <x v="2"/>
    <x v="1"/>
    <s v="Medical"/>
    <s v="Single"/>
    <x v="0"/>
    <n v="1"/>
    <n v="1"/>
    <n v="1"/>
    <n v="0"/>
  </r>
  <r>
    <s v="Karita Vasyanin"/>
    <n v="30"/>
    <x v="0"/>
    <x v="3"/>
    <n v="108450"/>
    <x v="0"/>
    <x v="4"/>
    <s v="Medical"/>
    <s v="Single"/>
    <x v="1"/>
    <n v="0"/>
    <n v="4"/>
    <n v="3"/>
    <n v="1"/>
  </r>
  <r>
    <s v="Joaquin McVitty"/>
    <n v="26"/>
    <x v="0"/>
    <x v="0"/>
    <n v="58260"/>
    <x v="0"/>
    <x v="1"/>
    <s v="Medical"/>
    <s v="Married"/>
    <x v="1"/>
    <n v="1"/>
    <n v="8"/>
    <n v="8"/>
    <n v="1"/>
  </r>
  <r>
    <s v="Collen Dunbleton"/>
    <n v="22"/>
    <x v="0"/>
    <x v="1"/>
    <n v="112650"/>
    <x v="1"/>
    <x v="3"/>
    <s v="Life Sciences"/>
    <s v="Married"/>
    <x v="1"/>
    <n v="1"/>
    <n v="4"/>
    <n v="4"/>
    <n v="1"/>
  </r>
  <r>
    <s v="Alysa Wankling"/>
    <n v="48"/>
    <x v="1"/>
    <x v="3"/>
    <n v="106930"/>
    <x v="0"/>
    <x v="1"/>
    <s v="Life Sciences"/>
    <s v="Single"/>
    <x v="1"/>
    <n v="2"/>
    <n v="19"/>
    <n v="2"/>
    <n v="2"/>
  </r>
  <r>
    <s v="Ardella Dyment"/>
    <n v="48"/>
    <x v="1"/>
    <x v="7"/>
    <n v="70020"/>
    <x v="2"/>
    <x v="1"/>
    <s v="Life Sciences"/>
    <s v="Single"/>
    <x v="1"/>
    <n v="7"/>
    <n v="27"/>
    <n v="15"/>
    <n v="4"/>
  </r>
  <r>
    <s v="Ryun Fasset"/>
    <n v="41"/>
    <x v="0"/>
    <x v="2"/>
    <n v="35670"/>
    <x v="2"/>
    <x v="0"/>
    <s v="Medical"/>
    <s v="Single"/>
    <x v="1"/>
    <n v="6"/>
    <n v="8"/>
    <n v="2"/>
    <n v="2"/>
  </r>
  <r>
    <s v="Rodina Drinan"/>
    <n v="39"/>
    <x v="1"/>
    <x v="0"/>
    <n v="67630"/>
    <x v="1"/>
    <x v="1"/>
    <s v="Life Sciences"/>
    <s v="Married"/>
    <x v="1"/>
    <n v="1"/>
    <n v="21"/>
    <n v="21"/>
    <n v="11"/>
  </r>
  <r>
    <s v="Louise Lamming"/>
    <n v="27"/>
    <x v="1"/>
    <x v="0"/>
    <n v="82300"/>
    <x v="1"/>
    <x v="3"/>
    <s v="Life Sciences"/>
    <s v="Married"/>
    <x v="1"/>
    <n v="0"/>
    <n v="4"/>
    <n v="3"/>
    <n v="2"/>
  </r>
  <r>
    <s v="Marga Lorenzo"/>
    <n v="35"/>
    <x v="0"/>
    <x v="3"/>
    <n v="114870"/>
    <x v="1"/>
    <x v="1"/>
    <s v="Other"/>
    <s v="Divorced"/>
    <x v="1"/>
    <n v="1"/>
    <n v="3"/>
    <n v="3"/>
    <n v="1"/>
  </r>
  <r>
    <s v="Alvie Keming"/>
    <n v="42"/>
    <x v="0"/>
    <x v="3"/>
    <n v="71030"/>
    <x v="2"/>
    <x v="3"/>
    <s v="Marketing"/>
    <s v="Married"/>
    <x v="1"/>
    <n v="6"/>
    <n v="21"/>
    <n v="1"/>
    <n v="0"/>
  </r>
  <r>
    <s v="Sheff Gerdts"/>
    <n v="50"/>
    <x v="1"/>
    <x v="7"/>
    <n v="52750"/>
    <x v="1"/>
    <x v="4"/>
    <s v="Life Sciences"/>
    <s v="Married"/>
    <x v="1"/>
    <n v="4"/>
    <n v="8"/>
    <n v="1"/>
    <n v="0"/>
  </r>
  <r>
    <s v="Josie Barnson"/>
    <n v="59"/>
    <x v="1"/>
    <x v="9"/>
    <n v="85670"/>
    <x v="2"/>
    <x v="0"/>
    <s v="Life Sciences"/>
    <s v="Single"/>
    <x v="0"/>
    <n v="3"/>
    <n v="30"/>
    <n v="5"/>
    <n v="4"/>
  </r>
  <r>
    <s v="Petey Probey"/>
    <n v="37"/>
    <x v="0"/>
    <x v="6"/>
    <n v="61700"/>
    <x v="2"/>
    <x v="3"/>
    <s v="Medical"/>
    <s v="Married"/>
    <x v="1"/>
    <n v="5"/>
    <n v="15"/>
    <n v="1"/>
    <n v="0"/>
  </r>
  <r>
    <s v="Shelbi Aldin"/>
    <n v="55"/>
    <x v="0"/>
    <x v="10"/>
    <n v="66140"/>
    <x v="1"/>
    <x v="3"/>
    <s v="Medical"/>
    <s v="Married"/>
    <x v="0"/>
    <n v="3"/>
    <n v="17"/>
    <n v="8"/>
    <n v="6"/>
  </r>
  <r>
    <s v="Estell Kingsland"/>
    <n v="41"/>
    <x v="0"/>
    <x v="0"/>
    <n v="51860"/>
    <x v="2"/>
    <x v="4"/>
    <s v="Life Sciences"/>
    <s v="Divorced"/>
    <x v="1"/>
    <n v="1"/>
    <n v="21"/>
    <n v="21"/>
    <n v="5"/>
  </r>
  <r>
    <s v="Lea Chaplin"/>
    <n v="38"/>
    <x v="0"/>
    <x v="5"/>
    <n v="52670"/>
    <x v="2"/>
    <x v="3"/>
    <s v="Life Sciences"/>
    <s v="Single"/>
    <x v="0"/>
    <n v="8"/>
    <n v="19"/>
    <n v="1"/>
    <n v="0"/>
  </r>
  <r>
    <s v="Onofredo Hassan"/>
    <n v="26"/>
    <x v="1"/>
    <x v="8"/>
    <n v="61210"/>
    <x v="2"/>
    <x v="4"/>
    <s v="Medical"/>
    <s v="Single"/>
    <x v="1"/>
    <n v="8"/>
    <n v="7"/>
    <n v="2"/>
    <n v="2"/>
  </r>
  <r>
    <s v="Hyacinthie Braybrooke"/>
    <n v="52"/>
    <x v="1"/>
    <x v="4"/>
    <n v="68980"/>
    <x v="1"/>
    <x v="4"/>
    <s v="Marketing"/>
    <s v="Married"/>
    <x v="1"/>
    <n v="1"/>
    <n v="33"/>
    <n v="32"/>
    <n v="6"/>
  </r>
  <r>
    <s v="Agnes Collicott"/>
    <n v="44"/>
    <x v="1"/>
    <x v="0"/>
    <n v="29610"/>
    <x v="1"/>
    <x v="4"/>
    <s v="Medical"/>
    <s v="Married"/>
    <x v="0"/>
    <n v="3"/>
    <n v="23"/>
    <n v="12"/>
    <n v="11"/>
  </r>
  <r>
    <s v="Margarete Blasing"/>
    <n v="50"/>
    <x v="1"/>
    <x v="4"/>
    <n v="114430"/>
    <x v="2"/>
    <x v="2"/>
    <s v="Life Sciences"/>
    <s v="Married"/>
    <x v="1"/>
    <n v="0"/>
    <n v="19"/>
    <n v="18"/>
    <n v="0"/>
  </r>
  <r>
    <s v="Patience Noot"/>
    <n v="36"/>
    <x v="0"/>
    <x v="7"/>
    <n v="53760"/>
    <x v="1"/>
    <x v="4"/>
    <s v="Life Sciences"/>
    <s v="Single"/>
    <x v="1"/>
    <n v="1"/>
    <n v="18"/>
    <n v="17"/>
    <n v="15"/>
  </r>
  <r>
    <s v="Charmane Heistermann"/>
    <n v="39"/>
    <x v="0"/>
    <x v="7"/>
    <n v="91310"/>
    <x v="2"/>
    <x v="4"/>
    <s v="Medical"/>
    <s v="Single"/>
    <x v="0"/>
    <n v="1"/>
    <n v="21"/>
    <n v="21"/>
    <n v="2"/>
  </r>
  <r>
    <s v="Jamal Beagen"/>
    <n v="33"/>
    <x v="0"/>
    <x v="4"/>
    <n v="117840"/>
    <x v="2"/>
    <x v="4"/>
    <s v="Life Sciences"/>
    <s v="Single"/>
    <x v="1"/>
    <n v="0"/>
    <n v="3"/>
    <n v="2"/>
    <n v="2"/>
  </r>
  <r>
    <s v="Brigid Jeffrey"/>
    <n v="45"/>
    <x v="1"/>
    <x v="4"/>
    <n v="31830"/>
    <x v="2"/>
    <x v="1"/>
    <s v="Life Sciences"/>
    <s v="Married"/>
    <x v="1"/>
    <n v="3"/>
    <n v="26"/>
    <n v="9"/>
    <n v="1"/>
  </r>
  <r>
    <s v="Nelli Schoolfield"/>
    <n v="32"/>
    <x v="0"/>
    <x v="1"/>
    <n v="32980"/>
    <x v="2"/>
    <x v="4"/>
    <s v="Medical"/>
    <s v="Single"/>
    <x v="1"/>
    <n v="9"/>
    <n v="10"/>
    <n v="8"/>
    <n v="7"/>
  </r>
  <r>
    <s v="Abigael Basire"/>
    <n v="34"/>
    <x v="0"/>
    <x v="1"/>
    <n v="47360"/>
    <x v="1"/>
    <x v="4"/>
    <s v="Marketing"/>
    <s v="Divorced"/>
    <x v="1"/>
    <n v="0"/>
    <n v="16"/>
    <n v="15"/>
    <n v="0"/>
  </r>
  <r>
    <s v="Anjanette Ferre"/>
    <n v="59"/>
    <x v="1"/>
    <x v="5"/>
    <n v="86740"/>
    <x v="1"/>
    <x v="4"/>
    <s v="Technical Degree"/>
    <s v="Married"/>
    <x v="0"/>
    <n v="3"/>
    <n v="14"/>
    <n v="6"/>
    <n v="0"/>
  </r>
  <r>
    <s v="Mackenzie Hannis"/>
    <n v="45"/>
    <x v="1"/>
    <x v="9"/>
    <n v="87400"/>
    <x v="1"/>
    <x v="5"/>
    <s v="Medical"/>
    <s v="Single"/>
    <x v="1"/>
    <n v="1"/>
    <n v="6"/>
    <n v="6"/>
    <n v="0"/>
  </r>
  <r>
    <s v="Ambros Murthwaite"/>
    <n v="53"/>
    <x v="0"/>
    <x v="0"/>
    <n v="61620"/>
    <x v="0"/>
    <x v="4"/>
    <s v="Marketing"/>
    <s v="Married"/>
    <x v="1"/>
    <n v="2"/>
    <n v="30"/>
    <n v="15"/>
    <n v="6"/>
  </r>
  <r>
    <s v="Lek Scamaden"/>
    <n v="36"/>
    <x v="1"/>
    <x v="9"/>
    <n v="75090"/>
    <x v="1"/>
    <x v="1"/>
    <s v="Other"/>
    <s v="Divorced"/>
    <x v="1"/>
    <n v="7"/>
    <n v="9"/>
    <n v="1"/>
    <n v="0"/>
  </r>
  <r>
    <s v="Jehu Rudeforth"/>
    <n v="26"/>
    <x v="0"/>
    <x v="1"/>
    <n v="78020"/>
    <x v="1"/>
    <x v="4"/>
    <s v="Life Sciences"/>
    <s v="Married"/>
    <x v="0"/>
    <n v="6"/>
    <n v="6"/>
    <n v="3"/>
    <n v="1"/>
  </r>
  <r>
    <s v="Bert Yaakov"/>
    <n v="34"/>
    <x v="0"/>
    <x v="10"/>
    <n v="88690"/>
    <x v="2"/>
    <x v="3"/>
    <s v="Life Sciences"/>
    <s v="Married"/>
    <x v="0"/>
    <n v="1"/>
    <n v="1"/>
    <n v="1"/>
    <n v="0"/>
  </r>
  <r>
    <s v="Bordy Yatman"/>
    <n v="28"/>
    <x v="1"/>
    <x v="8"/>
    <n v="92340"/>
    <x v="0"/>
    <x v="1"/>
    <s v="Medical"/>
    <s v="Married"/>
    <x v="1"/>
    <n v="1"/>
    <n v="1"/>
    <n v="1"/>
    <n v="0"/>
  </r>
  <r>
    <s v="Georgie Caress"/>
    <n v="38"/>
    <x v="0"/>
    <x v="12"/>
    <n v="99480"/>
    <x v="1"/>
    <x v="4"/>
    <s v="Other"/>
    <s v="Married"/>
    <x v="1"/>
    <n v="3"/>
    <n v="8"/>
    <n v="2"/>
    <n v="2"/>
  </r>
  <r>
    <s v="Mollie Hanway"/>
    <n v="50"/>
    <x v="1"/>
    <x v="2"/>
    <n v="80700"/>
    <x v="0"/>
    <x v="4"/>
    <s v="Medical"/>
    <s v="Married"/>
    <x v="0"/>
    <n v="2"/>
    <n v="29"/>
    <n v="8"/>
    <n v="7"/>
  </r>
  <r>
    <s v="Krysta Elacoate"/>
    <n v="37"/>
    <x v="1"/>
    <x v="5"/>
    <n v="58830"/>
    <x v="2"/>
    <x v="4"/>
    <s v="Other"/>
    <s v="Single"/>
    <x v="1"/>
    <n v="3"/>
    <n v="8"/>
    <n v="4"/>
    <n v="0"/>
  </r>
  <r>
    <s v="Jolynn Lumbley"/>
    <n v="40"/>
    <x v="1"/>
    <x v="10"/>
    <n v="32140"/>
    <x v="1"/>
    <x v="4"/>
    <s v="Marketing"/>
    <s v="Married"/>
    <x v="1"/>
    <n v="1"/>
    <n v="8"/>
    <n v="7"/>
    <n v="7"/>
  </r>
  <r>
    <s v="Gwendolyn Chrippes"/>
    <n v="26"/>
    <x v="0"/>
    <x v="1"/>
    <n v="102520"/>
    <x v="1"/>
    <x v="1"/>
    <s v="Medical"/>
    <s v="Divorced"/>
    <x v="1"/>
    <n v="1"/>
    <n v="5"/>
    <n v="5"/>
    <n v="1"/>
  </r>
  <r>
    <s v="Blythe Clipston"/>
    <n v="46"/>
    <x v="0"/>
    <x v="5"/>
    <n v="79590"/>
    <x v="2"/>
    <x v="4"/>
    <s v="Medical"/>
    <s v="Divorced"/>
    <x v="1"/>
    <n v="9"/>
    <n v="23"/>
    <n v="2"/>
    <n v="2"/>
  </r>
  <r>
    <s v="Sisely Hatchman"/>
    <n v="54"/>
    <x v="1"/>
    <x v="0"/>
    <n v="28970"/>
    <x v="2"/>
    <x v="4"/>
    <s v="Life Sciences"/>
    <s v="Married"/>
    <x v="1"/>
    <n v="6"/>
    <n v="13"/>
    <n v="9"/>
    <n v="7"/>
  </r>
  <r>
    <s v="Alicea Pudsall"/>
    <n v="56"/>
    <x v="1"/>
    <x v="11"/>
    <n v="92700"/>
    <x v="1"/>
    <x v="4"/>
    <s v="Medical"/>
    <s v="Married"/>
    <x v="1"/>
    <n v="2"/>
    <n v="18"/>
    <n v="5"/>
    <n v="0"/>
  </r>
  <r>
    <s v="Karee Ruslinge"/>
    <n v="36"/>
    <x v="1"/>
    <x v="5"/>
    <n v="36150"/>
    <x v="2"/>
    <x v="2"/>
    <s v="Medical"/>
    <s v="Single"/>
    <x v="1"/>
    <n v="0"/>
    <n v="15"/>
    <n v="14"/>
    <n v="7"/>
  </r>
  <r>
    <s v="Wilone O'Kielt"/>
    <n v="55"/>
    <x v="1"/>
    <x v="7"/>
    <n v="61210"/>
    <x v="0"/>
    <x v="2"/>
    <s v="Medical"/>
    <s v="Single"/>
    <x v="1"/>
    <n v="7"/>
    <n v="31"/>
    <n v="9"/>
    <n v="6"/>
  </r>
  <r>
    <s v="Justino Chapiro"/>
    <n v="43"/>
    <x v="1"/>
    <x v="0"/>
    <n v="52960"/>
    <x v="0"/>
    <x v="4"/>
    <s v="Medical"/>
    <s v="Divorced"/>
    <x v="1"/>
    <n v="5"/>
    <n v="18"/>
    <n v="1"/>
    <n v="0"/>
  </r>
  <r>
    <s v="Maritsa Marusic"/>
    <n v="20"/>
    <x v="0"/>
    <x v="10"/>
    <n v="84170"/>
    <x v="1"/>
    <x v="4"/>
    <s v="Marketing"/>
    <s v="Single"/>
    <x v="0"/>
    <n v="1"/>
    <n v="2"/>
    <n v="2"/>
    <n v="0"/>
  </r>
  <r>
    <s v="Sisely Gatsby"/>
    <n v="21"/>
    <x v="0"/>
    <x v="4"/>
    <n v="31920"/>
    <x v="2"/>
    <x v="4"/>
    <s v="Life Sciences"/>
    <s v="Single"/>
    <x v="1"/>
    <n v="1"/>
    <n v="1"/>
    <n v="1"/>
    <n v="1"/>
  </r>
  <r>
    <s v="Shantee D'Antonio"/>
    <n v="46"/>
    <x v="1"/>
    <x v="8"/>
    <n v="104210"/>
    <x v="2"/>
    <x v="1"/>
    <s v="Life Sciences"/>
    <s v="Divorced"/>
    <x v="0"/>
    <n v="8"/>
    <n v="19"/>
    <n v="16"/>
    <n v="1"/>
  </r>
  <r>
    <s v="Blaire Ruckman"/>
    <n v="51"/>
    <x v="1"/>
    <x v="7"/>
    <n v="38440"/>
    <x v="2"/>
    <x v="4"/>
    <s v="Life Sciences"/>
    <s v="Married"/>
    <x v="0"/>
    <n v="9"/>
    <n v="18"/>
    <n v="10"/>
    <n v="2"/>
  </r>
  <r>
    <s v="William Coveny"/>
    <n v="28"/>
    <x v="0"/>
    <x v="3"/>
    <n v="114430"/>
    <x v="1"/>
    <x v="1"/>
    <s v="Technical Degree"/>
    <s v="Single"/>
    <x v="1"/>
    <n v="1"/>
    <n v="10"/>
    <n v="10"/>
    <n v="1"/>
  </r>
  <r>
    <s v="Packston Joanic"/>
    <n v="26"/>
    <x v="1"/>
    <x v="12"/>
    <n v="104340"/>
    <x v="2"/>
    <x v="1"/>
    <s v="Medical"/>
    <s v="Married"/>
    <x v="1"/>
    <n v="1"/>
    <n v="6"/>
    <n v="5"/>
    <n v="1"/>
  </r>
  <r>
    <s v="Joana Bartocci"/>
    <n v="30"/>
    <x v="1"/>
    <x v="5"/>
    <n v="40750"/>
    <x v="1"/>
    <x v="4"/>
    <s v="Other"/>
    <s v="Married"/>
    <x v="1"/>
    <n v="0"/>
    <n v="7"/>
    <n v="6"/>
    <n v="0"/>
  </r>
  <r>
    <s v="Sile Whorton"/>
    <n v="41"/>
    <x v="0"/>
    <x v="3"/>
    <n v="98020"/>
    <x v="2"/>
    <x v="2"/>
    <s v="Technical Degree"/>
    <s v="Married"/>
    <x v="1"/>
    <n v="1"/>
    <n v="10"/>
    <n v="10"/>
    <n v="0"/>
  </r>
  <r>
    <s v="Billi Fellgate"/>
    <n v="38"/>
    <x v="0"/>
    <x v="7"/>
    <n v="96620"/>
    <x v="2"/>
    <x v="4"/>
    <s v="Life Sciences"/>
    <s v="Married"/>
    <x v="1"/>
    <n v="0"/>
    <n v="20"/>
    <n v="19"/>
    <n v="1"/>
  </r>
  <r>
    <s v="Franchot Crocken"/>
    <n v="40"/>
    <x v="1"/>
    <x v="11"/>
    <n v="40400"/>
    <x v="1"/>
    <x v="4"/>
    <s v="Technical Degree"/>
    <s v="Married"/>
    <x v="1"/>
    <n v="4"/>
    <n v="14"/>
    <n v="11"/>
    <n v="11"/>
  </r>
  <r>
    <s v="Cletus McGarahan"/>
    <n v="27"/>
    <x v="1"/>
    <x v="1"/>
    <n v="81220"/>
    <x v="0"/>
    <x v="1"/>
    <s v="Life Sciences"/>
    <s v="Married"/>
    <x v="1"/>
    <n v="1"/>
    <n v="3"/>
    <n v="3"/>
    <n v="1"/>
  </r>
  <r>
    <s v="Callie Duckels"/>
    <n v="55"/>
    <x v="0"/>
    <x v="8"/>
    <n v="33840"/>
    <x v="1"/>
    <x v="4"/>
    <s v="Life Sciences"/>
    <s v="Married"/>
    <x v="1"/>
    <n v="3"/>
    <n v="23"/>
    <n v="3"/>
    <n v="1"/>
  </r>
  <r>
    <s v="Roselle Wandrach"/>
    <n v="28"/>
    <x v="0"/>
    <x v="0"/>
    <n v="75880"/>
    <x v="1"/>
    <x v="4"/>
    <s v="Other"/>
    <s v="Single"/>
    <x v="1"/>
    <n v="3"/>
    <n v="10"/>
    <n v="8"/>
    <n v="1"/>
  </r>
  <r>
    <s v="Lishe Casemore"/>
    <n v="44"/>
    <x v="0"/>
    <x v="6"/>
    <n v="81380"/>
    <x v="2"/>
    <x v="4"/>
    <s v="Medical"/>
    <s v="Married"/>
    <x v="1"/>
    <n v="9"/>
    <n v="24"/>
    <n v="20"/>
    <n v="3"/>
  </r>
  <r>
    <s v="Garey Bird"/>
    <n v="33"/>
    <x v="0"/>
    <x v="8"/>
    <n v="71490"/>
    <x v="0"/>
    <x v="4"/>
    <s v="Life Sciences"/>
    <s v="Divorced"/>
    <x v="1"/>
    <n v="4"/>
    <n v="9"/>
    <n v="3"/>
    <n v="1"/>
  </r>
  <r>
    <s v="Toby Micklewright"/>
    <n v="35"/>
    <x v="0"/>
    <x v="3"/>
    <n v="91930"/>
    <x v="0"/>
    <x v="2"/>
    <s v="Technical Degree"/>
    <s v="Single"/>
    <x v="0"/>
    <n v="0"/>
    <n v="9"/>
    <n v="8"/>
    <n v="4"/>
  </r>
  <r>
    <s v="Dell Molloy"/>
    <n v="33"/>
    <x v="0"/>
    <x v="1"/>
    <n v="107790"/>
    <x v="1"/>
    <x v="3"/>
    <s v="Medical"/>
    <s v="Single"/>
    <x v="1"/>
    <n v="1"/>
    <n v="14"/>
    <n v="13"/>
    <n v="3"/>
  </r>
  <r>
    <s v="Fidela Dowey"/>
    <n v="28"/>
    <x v="1"/>
    <x v="1"/>
    <n v="69970"/>
    <x v="0"/>
    <x v="0"/>
    <s v="Life Sciences"/>
    <s v="Divorced"/>
    <x v="1"/>
    <n v="1"/>
    <n v="4"/>
    <n v="4"/>
    <n v="2"/>
  </r>
  <r>
    <s v="Emmanuel Westrey"/>
    <n v="34"/>
    <x v="1"/>
    <x v="4"/>
    <n v="44300"/>
    <x v="2"/>
    <x v="4"/>
    <s v="Life Sciences"/>
    <s v="Single"/>
    <x v="1"/>
    <n v="0"/>
    <n v="7"/>
    <n v="6"/>
    <n v="0"/>
  </r>
  <r>
    <s v="Abigael Basire"/>
    <n v="37"/>
    <x v="0"/>
    <x v="1"/>
    <n v="114180"/>
    <x v="0"/>
    <x v="3"/>
    <s v="Life Sciences"/>
    <s v="Divorced"/>
    <x v="0"/>
    <n v="2"/>
    <n v="8"/>
    <n v="1"/>
    <n v="0"/>
  </r>
  <r>
    <s v="Melodie Torresi"/>
    <n v="25"/>
    <x v="1"/>
    <x v="7"/>
    <n v="85330"/>
    <x v="0"/>
    <x v="4"/>
    <s v="Technical Degree"/>
    <s v="Married"/>
    <x v="0"/>
    <n v="1"/>
    <n v="7"/>
    <n v="7"/>
    <n v="5"/>
  </r>
  <r>
    <s v="Dewie Stodart"/>
    <n v="26"/>
    <x v="1"/>
    <x v="11"/>
    <n v="65130"/>
    <x v="2"/>
    <x v="4"/>
    <s v="Medical"/>
    <s v="Divorced"/>
    <x v="1"/>
    <n v="1"/>
    <n v="1"/>
    <n v="1"/>
    <n v="0"/>
  </r>
  <r>
    <s v="Fred Dudeney"/>
    <n v="33"/>
    <x v="1"/>
    <x v="6"/>
    <n v="36820"/>
    <x v="1"/>
    <x v="0"/>
    <s v="Medical"/>
    <s v="Single"/>
    <x v="0"/>
    <n v="4"/>
    <n v="5"/>
    <n v="2"/>
    <n v="2"/>
  </r>
  <r>
    <s v="Giffer Berlin"/>
    <n v="42"/>
    <x v="0"/>
    <x v="10"/>
    <n v="116890"/>
    <x v="2"/>
    <x v="1"/>
    <s v="Medical"/>
    <s v="Married"/>
    <x v="1"/>
    <n v="0"/>
    <n v="23"/>
    <n v="22"/>
    <n v="13"/>
  </r>
  <r>
    <s v="Bealle Glentworth"/>
    <n v="28"/>
    <x v="1"/>
    <x v="2"/>
    <n v="78710"/>
    <x v="1"/>
    <x v="3"/>
    <s v="Medical"/>
    <s v="Divorced"/>
    <x v="1"/>
    <n v="1"/>
    <n v="1"/>
    <n v="1"/>
    <n v="0"/>
  </r>
  <r>
    <s v="Van Tuxwell"/>
    <n v="50"/>
    <x v="1"/>
    <x v="7"/>
    <n v="86470"/>
    <x v="1"/>
    <x v="3"/>
    <s v="Other"/>
    <s v="Single"/>
    <x v="0"/>
    <n v="3"/>
    <n v="5"/>
    <n v="0"/>
    <n v="0"/>
  </r>
  <r>
    <s v="Sarajane Scourge"/>
    <n v="33"/>
    <x v="0"/>
    <x v="7"/>
    <n v="35980"/>
    <x v="1"/>
    <x v="3"/>
    <s v="Life Sciences"/>
    <s v="Married"/>
    <x v="1"/>
    <n v="0"/>
    <n v="4"/>
    <n v="3"/>
    <n v="0"/>
  </r>
  <r>
    <s v="Rose Shurrocks"/>
    <n v="34"/>
    <x v="0"/>
    <x v="10"/>
    <n v="77110"/>
    <x v="2"/>
    <x v="1"/>
    <s v="Life Sciences"/>
    <s v="Married"/>
    <x v="1"/>
    <n v="3"/>
    <n v="6"/>
    <n v="0"/>
    <n v="0"/>
  </r>
  <r>
    <s v="Mata Fishley"/>
    <n v="48"/>
    <x v="1"/>
    <x v="11"/>
    <n v="86570"/>
    <x v="1"/>
    <x v="3"/>
    <s v="Medical"/>
    <s v="Single"/>
    <x v="1"/>
    <n v="2"/>
    <n v="27"/>
    <n v="5"/>
    <n v="2"/>
  </r>
  <r>
    <s v="Irvine Blenkin"/>
    <n v="45"/>
    <x v="1"/>
    <x v="5"/>
    <n v="117850"/>
    <x v="1"/>
    <x v="5"/>
    <s v="Life Sciences"/>
    <s v="Married"/>
    <x v="1"/>
    <n v="1"/>
    <n v="15"/>
    <n v="15"/>
    <n v="4"/>
  </r>
  <r>
    <s v="Wald Bountiff"/>
    <n v="52"/>
    <x v="1"/>
    <x v="4"/>
    <n v="116500"/>
    <x v="0"/>
    <x v="0"/>
    <s v="Life Sciences"/>
    <s v="Single"/>
    <x v="1"/>
    <n v="7"/>
    <n v="18"/>
    <n v="8"/>
    <n v="4"/>
  </r>
  <r>
    <s v="Leonerd Jiru"/>
    <n v="38"/>
    <x v="1"/>
    <x v="12"/>
    <n v="80030"/>
    <x v="0"/>
    <x v="2"/>
    <s v="Marketing"/>
    <s v="Divorced"/>
    <x v="0"/>
    <n v="0"/>
    <n v="9"/>
    <n v="8"/>
    <n v="2"/>
  </r>
  <r>
    <s v="Hinda Label"/>
    <n v="29"/>
    <x v="0"/>
    <x v="5"/>
    <n v="58940"/>
    <x v="2"/>
    <x v="4"/>
    <s v="Life Sciences"/>
    <s v="Divorced"/>
    <x v="1"/>
    <n v="4"/>
    <n v="11"/>
    <n v="7"/>
    <n v="1"/>
  </r>
  <r>
    <s v="Irwin Kirsche"/>
    <n v="28"/>
    <x v="1"/>
    <x v="11"/>
    <n v="76320"/>
    <x v="2"/>
    <x v="3"/>
    <s v="Medical"/>
    <s v="Divorced"/>
    <x v="1"/>
    <n v="0"/>
    <n v="10"/>
    <n v="9"/>
    <n v="1"/>
  </r>
  <r>
    <s v="Sile Whorton"/>
    <n v="46"/>
    <x v="1"/>
    <x v="3"/>
    <n v="110730"/>
    <x v="1"/>
    <x v="4"/>
    <s v="Marketing"/>
    <s v="Married"/>
    <x v="1"/>
    <n v="3"/>
    <n v="23"/>
    <n v="12"/>
    <n v="4"/>
  </r>
  <r>
    <s v="Jill Shipsey"/>
    <n v="38"/>
    <x v="1"/>
    <x v="11"/>
    <n v="86990"/>
    <x v="0"/>
    <x v="4"/>
    <s v="Marketing"/>
    <s v="Single"/>
    <x v="1"/>
    <n v="7"/>
    <n v="10"/>
    <n v="1"/>
    <n v="0"/>
  </r>
  <r>
    <s v="Nerissa Kavanagh"/>
    <n v="43"/>
    <x v="0"/>
    <x v="9"/>
    <n v="74410"/>
    <x v="0"/>
    <x v="2"/>
    <s v="Life Sciences"/>
    <s v="Married"/>
    <x v="1"/>
    <n v="8"/>
    <n v="18"/>
    <n v="8"/>
    <n v="0"/>
  </r>
  <r>
    <s v="Anabal Cooke"/>
    <n v="39"/>
    <x v="0"/>
    <x v="8"/>
    <n v="87610"/>
    <x v="2"/>
    <x v="4"/>
    <s v="Life Sciences"/>
    <s v="Divorced"/>
    <x v="1"/>
    <n v="7"/>
    <n v="21"/>
    <n v="18"/>
    <n v="11"/>
  </r>
  <r>
    <s v="Ava Whordley"/>
    <n v="40"/>
    <x v="1"/>
    <x v="8"/>
    <n v="103340"/>
    <x v="1"/>
    <x v="0"/>
    <s v="Medical"/>
    <s v="Single"/>
    <x v="1"/>
    <n v="1"/>
    <n v="21"/>
    <n v="20"/>
    <n v="4"/>
  </r>
  <r>
    <s v="Laney Thowless"/>
    <n v="21"/>
    <x v="1"/>
    <x v="8"/>
    <n v="46470"/>
    <x v="2"/>
    <x v="1"/>
    <s v="Technical Degree"/>
    <s v="Single"/>
    <x v="0"/>
    <n v="1"/>
    <n v="2"/>
    <n v="2"/>
    <n v="2"/>
  </r>
  <r>
    <s v="Ansley Gounel"/>
    <n v="39"/>
    <x v="0"/>
    <x v="8"/>
    <n v="108290"/>
    <x v="1"/>
    <x v="3"/>
    <s v="Life Sciences"/>
    <s v="Single"/>
    <x v="1"/>
    <n v="9"/>
    <n v="9"/>
    <n v="5"/>
    <n v="0"/>
  </r>
  <r>
    <s v="Cletus McGarahan"/>
    <n v="36"/>
    <x v="0"/>
    <x v="1"/>
    <n v="78640"/>
    <x v="2"/>
    <x v="0"/>
    <s v="Life Sciences"/>
    <s v="Single"/>
    <x v="1"/>
    <n v="2"/>
    <n v="18"/>
    <n v="11"/>
    <n v="0"/>
  </r>
  <r>
    <s v="Althea Bronger"/>
    <n v="31"/>
    <x v="1"/>
    <x v="8"/>
    <n v="75990"/>
    <x v="2"/>
    <x v="3"/>
    <s v="Life Sciences"/>
    <s v="Married"/>
    <x v="1"/>
    <n v="0"/>
    <n v="3"/>
    <n v="2"/>
    <n v="2"/>
  </r>
  <r>
    <s v="Orlando Gorstidge"/>
    <n v="28"/>
    <x v="1"/>
    <x v="12"/>
    <n v="55280"/>
    <x v="0"/>
    <x v="5"/>
    <s v="Life Sciences"/>
    <s v="Married"/>
    <x v="1"/>
    <n v="0"/>
    <n v="6"/>
    <n v="5"/>
    <n v="0"/>
  </r>
  <r>
    <s v="Robbert Mandrier"/>
    <n v="35"/>
    <x v="0"/>
    <x v="9"/>
    <n v="98010"/>
    <x v="1"/>
    <x v="0"/>
    <s v="Marketing"/>
    <s v="Divorced"/>
    <x v="1"/>
    <n v="1"/>
    <n v="5"/>
    <n v="5"/>
    <n v="0"/>
  </r>
  <r>
    <s v="Twila Roantree"/>
    <n v="49"/>
    <x v="0"/>
    <x v="0"/>
    <n v="50310"/>
    <x v="0"/>
    <x v="3"/>
    <s v="Technical Degree"/>
    <s v="Married"/>
    <x v="1"/>
    <n v="6"/>
    <n v="22"/>
    <n v="9"/>
    <n v="2"/>
  </r>
  <r>
    <s v="Archibald Filliskirk"/>
    <n v="34"/>
    <x v="0"/>
    <x v="10"/>
    <n v="91360"/>
    <x v="1"/>
    <x v="0"/>
    <s v="Life Sciences"/>
    <s v="Single"/>
    <x v="1"/>
    <n v="2"/>
    <n v="5"/>
    <n v="3"/>
    <n v="0"/>
  </r>
  <r>
    <s v="Denni Wiggans"/>
    <n v="29"/>
    <x v="0"/>
    <x v="8"/>
    <n v="115920"/>
    <x v="0"/>
    <x v="3"/>
    <s v="Life Sciences"/>
    <s v="Divorced"/>
    <x v="1"/>
    <n v="0"/>
    <n v="8"/>
    <n v="7"/>
    <n v="1"/>
  </r>
  <r>
    <s v="Pyotr Lightewood"/>
    <n v="42"/>
    <x v="0"/>
    <x v="9"/>
    <n v="56870"/>
    <x v="0"/>
    <x v="2"/>
    <s v="Medical"/>
    <s v="Single"/>
    <x v="1"/>
    <n v="4"/>
    <n v="16"/>
    <n v="1"/>
    <n v="0"/>
  </r>
  <r>
    <s v="Shari McNee"/>
    <n v="29"/>
    <x v="0"/>
    <x v="10"/>
    <n v="75970"/>
    <x v="0"/>
    <x v="4"/>
    <s v="Medical"/>
    <s v="Married"/>
    <x v="0"/>
    <n v="1"/>
    <n v="10"/>
    <n v="10"/>
    <n v="1"/>
  </r>
  <r>
    <s v="Issiah Cradick"/>
    <n v="38"/>
    <x v="1"/>
    <x v="1"/>
    <n v="52270"/>
    <x v="0"/>
    <x v="2"/>
    <s v="Human Resources"/>
    <s v="Married"/>
    <x v="1"/>
    <n v="1"/>
    <n v="7"/>
    <n v="7"/>
    <n v="5"/>
  </r>
  <r>
    <s v="Nollie Courteney"/>
    <n v="28"/>
    <x v="1"/>
    <x v="10"/>
    <n v="39780"/>
    <x v="1"/>
    <x v="2"/>
    <s v="Life Sciences"/>
    <s v="Divorced"/>
    <x v="0"/>
    <n v="1"/>
    <n v="3"/>
    <n v="3"/>
    <n v="0"/>
  </r>
  <r>
    <s v="Tadio Dowdle"/>
    <n v="18"/>
    <x v="0"/>
    <x v="8"/>
    <n v="58960"/>
    <x v="2"/>
    <x v="4"/>
    <s v="Medical"/>
    <s v="Single"/>
    <x v="1"/>
    <n v="1"/>
    <n v="0"/>
    <n v="0"/>
    <n v="0"/>
  </r>
  <r>
    <s v="Ondrea Banfield"/>
    <n v="33"/>
    <x v="0"/>
    <x v="1"/>
    <n v="37900"/>
    <x v="2"/>
    <x v="4"/>
    <s v="Marketing"/>
    <s v="Single"/>
    <x v="0"/>
    <n v="0"/>
    <n v="6"/>
    <n v="5"/>
    <n v="0"/>
  </r>
  <r>
    <s v="Asia Jerson"/>
    <n v="41"/>
    <x v="0"/>
    <x v="6"/>
    <n v="89160"/>
    <x v="2"/>
    <x v="0"/>
    <s v="Life Sciences"/>
    <s v="Married"/>
    <x v="0"/>
    <n v="3"/>
    <n v="6"/>
    <n v="1"/>
    <n v="0"/>
  </r>
  <r>
    <s v="Cornie Arstall"/>
    <n v="31"/>
    <x v="1"/>
    <x v="8"/>
    <n v="45510"/>
    <x v="1"/>
    <x v="4"/>
    <s v="Medical"/>
    <s v="Married"/>
    <x v="1"/>
    <n v="1"/>
    <n v="2"/>
    <n v="2"/>
    <n v="2"/>
  </r>
  <r>
    <s v="Jeane Blaszczak"/>
    <n v="37"/>
    <x v="0"/>
    <x v="1"/>
    <n v="66610"/>
    <x v="0"/>
    <x v="3"/>
    <s v="Medical"/>
    <s v="Divorced"/>
    <x v="1"/>
    <n v="7"/>
    <n v="9"/>
    <n v="6"/>
    <n v="1"/>
  </r>
  <r>
    <s v="Hogan Iles"/>
    <n v="27"/>
    <x v="1"/>
    <x v="11"/>
    <n v="44120"/>
    <x v="0"/>
    <x v="0"/>
    <s v="Life Sciences"/>
    <s v="Married"/>
    <x v="1"/>
    <n v="1"/>
    <n v="4"/>
    <n v="4"/>
    <n v="2"/>
  </r>
  <r>
    <s v="Saundra O'Connel"/>
    <n v="34"/>
    <x v="1"/>
    <x v="5"/>
    <n v="32270"/>
    <x v="1"/>
    <x v="4"/>
    <s v="Life Sciences"/>
    <s v="Married"/>
    <x v="1"/>
    <n v="1"/>
    <n v="6"/>
    <n v="6"/>
    <n v="1"/>
  </r>
  <r>
    <s v="Malva Iacovacci"/>
    <n v="35"/>
    <x v="0"/>
    <x v="2"/>
    <n v="37130"/>
    <x v="1"/>
    <x v="4"/>
    <s v="Technical Degree"/>
    <s v="Single"/>
    <x v="1"/>
    <n v="1"/>
    <n v="6"/>
    <n v="5"/>
    <n v="1"/>
  </r>
  <r>
    <s v="Rosaline Wenderott"/>
    <n v="29"/>
    <x v="1"/>
    <x v="0"/>
    <n v="45590"/>
    <x v="1"/>
    <x v="1"/>
    <s v="Life Sciences"/>
    <s v="Married"/>
    <x v="1"/>
    <n v="1"/>
    <n v="11"/>
    <n v="11"/>
    <n v="3"/>
  </r>
  <r>
    <s v="Bobina Teale"/>
    <n v="40"/>
    <x v="1"/>
    <x v="12"/>
    <n v="94070"/>
    <x v="2"/>
    <x v="4"/>
    <s v="Medical"/>
    <s v="Single"/>
    <x v="1"/>
    <n v="9"/>
    <n v="20"/>
    <n v="18"/>
    <n v="2"/>
  </r>
  <r>
    <s v="Ruby Cracie"/>
    <n v="42"/>
    <x v="1"/>
    <x v="10"/>
    <n v="89690"/>
    <x v="2"/>
    <x v="3"/>
    <s v="Life Sciences"/>
    <s v="Single"/>
    <x v="0"/>
    <n v="0"/>
    <n v="22"/>
    <n v="21"/>
    <n v="13"/>
  </r>
  <r>
    <s v="Sissy Muehle"/>
    <n v="42"/>
    <x v="0"/>
    <x v="11"/>
    <n v="41220"/>
    <x v="2"/>
    <x v="4"/>
    <s v="Marketing"/>
    <s v="Single"/>
    <x v="1"/>
    <n v="7"/>
    <n v="9"/>
    <n v="6"/>
    <n v="1"/>
  </r>
  <r>
    <s v="Lonny Caen"/>
    <n v="35"/>
    <x v="1"/>
    <x v="10"/>
    <n v="119930"/>
    <x v="0"/>
    <x v="1"/>
    <s v="Medical"/>
    <s v="Married"/>
    <x v="1"/>
    <n v="6"/>
    <n v="10"/>
    <n v="8"/>
    <n v="1"/>
  </r>
  <r>
    <s v="Itch Tinklin"/>
    <n v="24"/>
    <x v="1"/>
    <x v="4"/>
    <n v="60580"/>
    <x v="1"/>
    <x v="4"/>
    <s v="Medical"/>
    <s v="Single"/>
    <x v="1"/>
    <n v="8"/>
    <n v="6"/>
    <n v="4"/>
    <n v="1"/>
  </r>
  <r>
    <s v="Sibyl Dunkirk"/>
    <n v="28"/>
    <x v="1"/>
    <x v="8"/>
    <n v="94820"/>
    <x v="2"/>
    <x v="5"/>
    <s v="Life Sciences"/>
    <s v="Married"/>
    <x v="0"/>
    <n v="1"/>
    <n v="1"/>
    <n v="1"/>
    <n v="0"/>
  </r>
  <r>
    <s v="Brodie Grimstead"/>
    <n v="26"/>
    <x v="1"/>
    <x v="7"/>
    <n v="38830"/>
    <x v="2"/>
    <x v="1"/>
    <s v="Medical"/>
    <s v="Married"/>
    <x v="1"/>
    <n v="1"/>
    <n v="8"/>
    <n v="8"/>
    <n v="0"/>
  </r>
  <r>
    <s v="Amitie Mawson"/>
    <n v="30"/>
    <x v="1"/>
    <x v="12"/>
    <n v="91450"/>
    <x v="0"/>
    <x v="2"/>
    <s v="Marketing"/>
    <s v="Married"/>
    <x v="1"/>
    <n v="1"/>
    <n v="10"/>
    <n v="10"/>
    <n v="1"/>
  </r>
  <r>
    <s v="Dane Wudeland"/>
    <n v="40"/>
    <x v="0"/>
    <x v="11"/>
    <n v="28870"/>
    <x v="2"/>
    <x v="3"/>
    <s v="Medical"/>
    <s v="Married"/>
    <x v="0"/>
    <n v="3"/>
    <n v="16"/>
    <n v="1"/>
    <n v="0"/>
  </r>
  <r>
    <s v="Oby Sorrel"/>
    <n v="35"/>
    <x v="0"/>
    <x v="4"/>
    <n v="70760"/>
    <x v="2"/>
    <x v="4"/>
    <s v="Life Sciences"/>
    <s v="Divorced"/>
    <x v="1"/>
    <n v="2"/>
    <n v="15"/>
    <n v="7"/>
    <n v="6"/>
  </r>
  <r>
    <s v="Yvette Bett"/>
    <n v="34"/>
    <x v="1"/>
    <x v="5"/>
    <n v="106170"/>
    <x v="0"/>
    <x v="1"/>
    <s v="Medical"/>
    <s v="Single"/>
    <x v="1"/>
    <n v="0"/>
    <n v="14"/>
    <n v="13"/>
    <n v="4"/>
  </r>
  <r>
    <s v="Ianthe Sayre"/>
    <n v="35"/>
    <x v="1"/>
    <x v="4"/>
    <n v="71540"/>
    <x v="1"/>
    <x v="0"/>
    <s v="Other"/>
    <s v="Married"/>
    <x v="1"/>
    <n v="1"/>
    <n v="2"/>
    <n v="2"/>
    <n v="2"/>
  </r>
  <r>
    <s v="Jacklyn Andrioletti"/>
    <n v="43"/>
    <x v="0"/>
    <x v="9"/>
    <n v="104680"/>
    <x v="1"/>
    <x v="3"/>
    <s v="Marketing"/>
    <s v="Single"/>
    <x v="1"/>
    <n v="8"/>
    <n v="7"/>
    <n v="4"/>
    <n v="1"/>
  </r>
  <r>
    <s v="Eliza Hoggan"/>
    <n v="32"/>
    <x v="0"/>
    <x v="3"/>
    <n v="63370"/>
    <x v="0"/>
    <x v="4"/>
    <s v="Life Sciences"/>
    <s v="Divorced"/>
    <x v="1"/>
    <n v="1"/>
    <n v="1"/>
    <n v="1"/>
    <n v="0"/>
  </r>
  <r>
    <s v="Conchita Soden"/>
    <n v="56"/>
    <x v="1"/>
    <x v="12"/>
    <n v="106460"/>
    <x v="1"/>
    <x v="1"/>
    <s v="Technical Degree"/>
    <s v="Divorced"/>
    <x v="1"/>
    <n v="4"/>
    <n v="28"/>
    <n v="5"/>
    <n v="4"/>
  </r>
  <r>
    <s v="Reggie Taylerson"/>
    <n v="29"/>
    <x v="0"/>
    <x v="12"/>
    <n v="106400"/>
    <x v="0"/>
    <x v="1"/>
    <s v="Medical"/>
    <s v="Married"/>
    <x v="1"/>
    <n v="1"/>
    <n v="10"/>
    <n v="10"/>
    <n v="0"/>
  </r>
  <r>
    <s v="Leslie Cardoso"/>
    <n v="19"/>
    <x v="0"/>
    <x v="7"/>
    <n v="36920"/>
    <x v="1"/>
    <x v="1"/>
    <s v="Life Sciences"/>
    <s v="Single"/>
    <x v="1"/>
    <n v="1"/>
    <n v="1"/>
    <n v="1"/>
    <n v="0"/>
  </r>
  <r>
    <s v="Milton Lilie"/>
    <n v="45"/>
    <x v="0"/>
    <x v="7"/>
    <n v="42160"/>
    <x v="2"/>
    <x v="4"/>
    <s v="Medical"/>
    <s v="Married"/>
    <x v="0"/>
    <n v="4"/>
    <n v="7"/>
    <n v="3"/>
    <n v="0"/>
  </r>
  <r>
    <s v="Aeriell Cuell"/>
    <n v="37"/>
    <x v="1"/>
    <x v="3"/>
    <n v="57820"/>
    <x v="1"/>
    <x v="5"/>
    <s v="Life Sciences"/>
    <s v="Married"/>
    <x v="1"/>
    <n v="1"/>
    <n v="14"/>
    <n v="14"/>
    <n v="3"/>
  </r>
  <r>
    <s v="Anne-corinne Daulby"/>
    <n v="20"/>
    <x v="1"/>
    <x v="1"/>
    <n v="93740"/>
    <x v="0"/>
    <x v="1"/>
    <s v="Life Sciences"/>
    <s v="Single"/>
    <x v="1"/>
    <n v="1"/>
    <n v="2"/>
    <n v="2"/>
    <n v="1"/>
  </r>
  <r>
    <s v="Lisle Danahar"/>
    <n v="44"/>
    <x v="1"/>
    <x v="0"/>
    <n v="93960"/>
    <x v="2"/>
    <x v="4"/>
    <s v="Life Sciences"/>
    <s v="Single"/>
    <x v="0"/>
    <n v="1"/>
    <n v="6"/>
    <n v="6"/>
    <n v="0"/>
  </r>
  <r>
    <s v="Bryana Loyns"/>
    <n v="53"/>
    <x v="1"/>
    <x v="0"/>
    <n v="107220"/>
    <x v="2"/>
    <x v="4"/>
    <s v="Medical"/>
    <s v="Divorced"/>
    <x v="1"/>
    <n v="3"/>
    <n v="26"/>
    <n v="7"/>
    <n v="4"/>
  </r>
  <r>
    <s v="Anjela Spancock"/>
    <n v="29"/>
    <x v="1"/>
    <x v="11"/>
    <n v="90150"/>
    <x v="0"/>
    <x v="4"/>
    <s v="Life Sciences"/>
    <s v="Married"/>
    <x v="0"/>
    <n v="0"/>
    <n v="6"/>
    <n v="5"/>
    <n v="1"/>
  </r>
  <r>
    <s v="Daisie McNeice"/>
    <n v="22"/>
    <x v="0"/>
    <x v="5"/>
    <n v="94020"/>
    <x v="2"/>
    <x v="4"/>
    <s v="Life Sciences"/>
    <s v="Married"/>
    <x v="0"/>
    <n v="0"/>
    <n v="1"/>
    <n v="0"/>
    <n v="0"/>
  </r>
  <r>
    <s v="Jillana Gabbitis"/>
    <n v="46"/>
    <x v="1"/>
    <x v="12"/>
    <n v="42970"/>
    <x v="2"/>
    <x v="4"/>
    <s v="Marketing"/>
    <s v="Married"/>
    <x v="1"/>
    <n v="8"/>
    <n v="28"/>
    <n v="26"/>
    <n v="15"/>
  </r>
  <r>
    <s v="Roddy Speechley"/>
    <n v="44"/>
    <x v="0"/>
    <x v="11"/>
    <n v="33410"/>
    <x v="1"/>
    <x v="1"/>
    <s v="Life Sciences"/>
    <s v="Single"/>
    <x v="1"/>
    <n v="2"/>
    <n v="6"/>
    <n v="0"/>
    <n v="0"/>
  </r>
  <r>
    <s v="Oran Buxcy"/>
    <n v="33"/>
    <x v="1"/>
    <x v="1"/>
    <n v="119670"/>
    <x v="0"/>
    <x v="3"/>
    <s v="Human Resources"/>
    <s v="Married"/>
    <x v="1"/>
    <n v="1"/>
    <n v="5"/>
    <n v="5"/>
    <n v="1"/>
  </r>
  <r>
    <s v="Beverie Moffet"/>
    <n v="41"/>
    <x v="0"/>
    <x v="4"/>
    <n v="115380"/>
    <x v="1"/>
    <x v="0"/>
    <s v="Life Sciences"/>
    <s v="Divorced"/>
    <x v="1"/>
    <n v="6"/>
    <n v="5"/>
    <n v="1"/>
    <n v="0"/>
  </r>
  <r>
    <s v="Novelia Pyffe"/>
    <n v="30"/>
    <x v="0"/>
    <x v="11"/>
    <n v="75010"/>
    <x v="2"/>
    <x v="1"/>
    <s v="Life Sciences"/>
    <s v="Divorced"/>
    <x v="1"/>
    <n v="8"/>
    <n v="8"/>
    <n v="4"/>
    <n v="0"/>
  </r>
  <r>
    <s v="Dare Tully"/>
    <n v="40"/>
    <x v="0"/>
    <x v="7"/>
    <n v="104120"/>
    <x v="0"/>
    <x v="2"/>
    <s v="Medical"/>
    <s v="Married"/>
    <x v="1"/>
    <n v="5"/>
    <n v="5"/>
    <n v="0"/>
    <n v="0"/>
  </r>
  <r>
    <s v="Lilyan Klimpt"/>
    <n v="50"/>
    <x v="0"/>
    <x v="6"/>
    <n v="82680"/>
    <x v="0"/>
    <x v="4"/>
    <s v="Medical"/>
    <s v="Married"/>
    <x v="1"/>
    <n v="2"/>
    <n v="32"/>
    <n v="2"/>
    <n v="2"/>
  </r>
  <r>
    <s v="Jo-anne Gobeau"/>
    <n v="28"/>
    <x v="1"/>
    <x v="9"/>
    <n v="52250"/>
    <x v="1"/>
    <x v="1"/>
    <s v="Medical"/>
    <s v="Married"/>
    <x v="1"/>
    <n v="1"/>
    <n v="6"/>
    <n v="6"/>
    <n v="3"/>
  </r>
  <r>
    <s v="Sheff Gerdts"/>
    <n v="46"/>
    <x v="0"/>
    <x v="7"/>
    <n v="83190"/>
    <x v="0"/>
    <x v="1"/>
    <s v="Life Sciences"/>
    <s v="Married"/>
    <x v="1"/>
    <n v="5"/>
    <n v="25"/>
    <n v="4"/>
    <n v="0"/>
  </r>
  <r>
    <s v="Florinda Crace"/>
    <n v="35"/>
    <x v="0"/>
    <x v="0"/>
    <n v="69120"/>
    <x v="1"/>
    <x v="1"/>
    <s v="Life Sciences"/>
    <s v="Married"/>
    <x v="0"/>
    <n v="3"/>
    <n v="15"/>
    <n v="7"/>
    <n v="1"/>
  </r>
  <r>
    <s v="Dominic Ortler"/>
    <n v="24"/>
    <x v="0"/>
    <x v="8"/>
    <n v="41570"/>
    <x v="1"/>
    <x v="4"/>
    <s v="Life Sciences"/>
    <s v="Married"/>
    <x v="1"/>
    <n v="1"/>
    <n v="1"/>
    <n v="1"/>
    <n v="0"/>
  </r>
  <r>
    <s v="Cathrin Yanuk"/>
    <n v="33"/>
    <x v="0"/>
    <x v="0"/>
    <n v="83590"/>
    <x v="0"/>
    <x v="5"/>
    <s v="Medical"/>
    <s v="Married"/>
    <x v="1"/>
    <n v="1"/>
    <n v="10"/>
    <n v="10"/>
    <n v="0"/>
  </r>
  <r>
    <s v="Austine Littlewood"/>
    <n v="36"/>
    <x v="1"/>
    <x v="6"/>
    <n v="107700"/>
    <x v="1"/>
    <x v="4"/>
    <s v="Life Sciences"/>
    <s v="Divorced"/>
    <x v="1"/>
    <n v="1"/>
    <n v="7"/>
    <n v="7"/>
    <n v="1"/>
  </r>
  <r>
    <s v="Alford Gerardi"/>
    <n v="30"/>
    <x v="0"/>
    <x v="1"/>
    <n v="102130"/>
    <x v="0"/>
    <x v="2"/>
    <s v="Life Sciences"/>
    <s v="Divorced"/>
    <x v="1"/>
    <n v="1"/>
    <n v="10"/>
    <n v="10"/>
    <n v="8"/>
  </r>
  <r>
    <s v="Cullie Bourcq"/>
    <n v="44"/>
    <x v="0"/>
    <x v="0"/>
    <n v="116090"/>
    <x v="1"/>
    <x v="1"/>
    <s v="Other"/>
    <s v="Single"/>
    <x v="1"/>
    <n v="1"/>
    <n v="20"/>
    <n v="20"/>
    <n v="13"/>
  </r>
  <r>
    <s v="Emanuel Beldan"/>
    <n v="20"/>
    <x v="1"/>
    <x v="11"/>
    <n v="74360"/>
    <x v="1"/>
    <x v="4"/>
    <s v="Marketing"/>
    <s v="Single"/>
    <x v="1"/>
    <n v="1"/>
    <n v="2"/>
    <n v="2"/>
    <n v="2"/>
  </r>
  <r>
    <s v="Danica Nayshe"/>
    <n v="46"/>
    <x v="0"/>
    <x v="6"/>
    <n v="42310"/>
    <x v="2"/>
    <x v="2"/>
    <s v="Technical Degree"/>
    <s v="Divorced"/>
    <x v="1"/>
    <n v="2"/>
    <n v="12"/>
    <n v="6"/>
    <n v="1"/>
  </r>
  <r>
    <s v="Hildagard Reece"/>
    <n v="42"/>
    <x v="0"/>
    <x v="6"/>
    <n v="78440"/>
    <x v="0"/>
    <x v="4"/>
    <s v="Medical"/>
    <s v="Married"/>
    <x v="1"/>
    <n v="7"/>
    <n v="10"/>
    <n v="4"/>
    <n v="0"/>
  </r>
  <r>
    <s v="Kai Ryder"/>
    <n v="60"/>
    <x v="1"/>
    <x v="11"/>
    <n v="113760"/>
    <x v="0"/>
    <x v="4"/>
    <s v="Marketing"/>
    <s v="Divorced"/>
    <x v="0"/>
    <n v="0"/>
    <n v="12"/>
    <n v="11"/>
    <n v="1"/>
  </r>
  <r>
    <s v="Alfred Peplay"/>
    <n v="32"/>
    <x v="0"/>
    <x v="5"/>
    <n v="93880"/>
    <x v="2"/>
    <x v="2"/>
    <s v="Other"/>
    <s v="Married"/>
    <x v="1"/>
    <n v="1"/>
    <n v="2"/>
    <n v="2"/>
    <n v="2"/>
  </r>
  <r>
    <s v="Jeannie Petracco"/>
    <n v="32"/>
    <x v="1"/>
    <x v="1"/>
    <n v="85000"/>
    <x v="1"/>
    <x v="4"/>
    <s v="Life Sciences"/>
    <s v="Single"/>
    <x v="0"/>
    <n v="4"/>
    <n v="10"/>
    <n v="8"/>
    <n v="0"/>
  </r>
  <r>
    <s v="Brad Gumb"/>
    <n v="36"/>
    <x v="1"/>
    <x v="11"/>
    <n v="72550"/>
    <x v="2"/>
    <x v="1"/>
    <s v="Technical Degree"/>
    <s v="Divorced"/>
    <x v="0"/>
    <n v="2"/>
    <n v="17"/>
    <n v="7"/>
    <n v="7"/>
  </r>
  <r>
    <s v="Bonnie Newland"/>
    <n v="33"/>
    <x v="1"/>
    <x v="2"/>
    <n v="72360"/>
    <x v="1"/>
    <x v="4"/>
    <s v="Medical"/>
    <s v="Married"/>
    <x v="1"/>
    <n v="0"/>
    <n v="15"/>
    <n v="14"/>
    <n v="4"/>
  </r>
  <r>
    <s v="Reinald Franken"/>
    <n v="40"/>
    <x v="0"/>
    <x v="1"/>
    <n v="114890"/>
    <x v="1"/>
    <x v="0"/>
    <s v="Technical Degree"/>
    <s v="Divorced"/>
    <x v="1"/>
    <n v="7"/>
    <n v="7"/>
    <n v="5"/>
    <n v="1"/>
  </r>
  <r>
    <s v="Carolyn Attack"/>
    <n v="25"/>
    <x v="1"/>
    <x v="12"/>
    <n v="107580"/>
    <x v="0"/>
    <x v="1"/>
    <s v="Life Sciences"/>
    <s v="Single"/>
    <x v="1"/>
    <n v="0"/>
    <n v="5"/>
    <n v="4"/>
    <n v="1"/>
  </r>
  <r>
    <s v="Bogey Hitcham"/>
    <n v="30"/>
    <x v="1"/>
    <x v="8"/>
    <n v="36040"/>
    <x v="1"/>
    <x v="1"/>
    <s v="Medical"/>
    <s v="Married"/>
    <x v="0"/>
    <n v="0"/>
    <n v="12"/>
    <n v="11"/>
    <n v="5"/>
  </r>
  <r>
    <s v="Naoma Cruse"/>
    <n v="42"/>
    <x v="1"/>
    <x v="10"/>
    <n v="58310"/>
    <x v="2"/>
    <x v="4"/>
    <s v="Medical"/>
    <s v="Married"/>
    <x v="0"/>
    <n v="3"/>
    <n v="20"/>
    <n v="1"/>
    <n v="0"/>
  </r>
  <r>
    <s v="Oates Dinan"/>
    <n v="35"/>
    <x v="0"/>
    <x v="10"/>
    <n v="35010"/>
    <x v="0"/>
    <x v="4"/>
    <s v="Marketing"/>
    <s v="Married"/>
    <x v="0"/>
    <n v="4"/>
    <n v="16"/>
    <n v="13"/>
    <n v="4"/>
  </r>
  <r>
    <s v="Daphne Francillo"/>
    <n v="27"/>
    <x v="1"/>
    <x v="9"/>
    <n v="74280"/>
    <x v="0"/>
    <x v="4"/>
    <s v="Life Sciences"/>
    <s v="Married"/>
    <x v="0"/>
    <n v="1"/>
    <n v="9"/>
    <n v="9"/>
    <n v="6"/>
  </r>
  <r>
    <s v="Kissiah Maydway"/>
    <n v="54"/>
    <x v="0"/>
    <x v="11"/>
    <n v="115790"/>
    <x v="0"/>
    <x v="1"/>
    <s v="Life Sciences"/>
    <s v="Divorced"/>
    <x v="1"/>
    <n v="7"/>
    <n v="33"/>
    <n v="5"/>
    <n v="1"/>
  </r>
  <r>
    <s v="Trix Lutsch"/>
    <n v="44"/>
    <x v="0"/>
    <x v="7"/>
    <n v="38330"/>
    <x v="0"/>
    <x v="4"/>
    <s v="Life Sciences"/>
    <s v="Married"/>
    <x v="1"/>
    <n v="1"/>
    <n v="10"/>
    <n v="10"/>
    <n v="7"/>
  </r>
  <r>
    <s v="Carolin Fieldstone"/>
    <n v="19"/>
    <x v="0"/>
    <x v="12"/>
    <n v="70270"/>
    <x v="2"/>
    <x v="4"/>
    <s v="Medical"/>
    <s v="Single"/>
    <x v="0"/>
    <n v="1"/>
    <n v="1"/>
    <n v="1"/>
    <n v="0"/>
  </r>
  <r>
    <s v="Dulsea Folkes"/>
    <n v="29"/>
    <x v="0"/>
    <x v="6"/>
    <n v="37060"/>
    <x v="1"/>
    <x v="4"/>
    <s v="Life Sciences"/>
    <s v="Divorced"/>
    <x v="1"/>
    <n v="1"/>
    <n v="3"/>
    <n v="3"/>
    <n v="1"/>
  </r>
  <r>
    <s v="Corabel Luberto"/>
    <n v="54"/>
    <x v="0"/>
    <x v="5"/>
    <n v="53870"/>
    <x v="2"/>
    <x v="4"/>
    <s v="Life Sciences"/>
    <s v="Married"/>
    <x v="1"/>
    <n v="3"/>
    <n v="36"/>
    <n v="10"/>
    <n v="0"/>
  </r>
  <r>
    <s v="Nicola Kiely"/>
    <n v="31"/>
    <x v="0"/>
    <x v="7"/>
    <n v="84310"/>
    <x v="2"/>
    <x v="4"/>
    <s v="Medical"/>
    <s v="Married"/>
    <x v="0"/>
    <n v="1"/>
    <n v="6"/>
    <n v="6"/>
    <n v="0"/>
  </r>
  <r>
    <s v="Rey Chartman"/>
    <n v="31"/>
    <x v="0"/>
    <x v="9"/>
    <n v="58100"/>
    <x v="2"/>
    <x v="3"/>
    <s v="Medical"/>
    <s v="Single"/>
    <x v="1"/>
    <n v="1"/>
    <n v="10"/>
    <n v="10"/>
    <n v="1"/>
  </r>
  <r>
    <s v="Israel Farndon"/>
    <n v="59"/>
    <x v="0"/>
    <x v="12"/>
    <n v="99780"/>
    <x v="0"/>
    <x v="4"/>
    <s v="Life Sciences"/>
    <s v="Single"/>
    <x v="1"/>
    <n v="5"/>
    <n v="13"/>
    <n v="6"/>
    <n v="0"/>
  </r>
  <r>
    <s v="Felipe Parkman"/>
    <n v="43"/>
    <x v="1"/>
    <x v="9"/>
    <n v="119020"/>
    <x v="1"/>
    <x v="0"/>
    <s v="Life Sciences"/>
    <s v="Married"/>
    <x v="1"/>
    <n v="3"/>
    <n v="25"/>
    <n v="8"/>
    <n v="0"/>
  </r>
  <r>
    <s v="Margit Kunze"/>
    <n v="49"/>
    <x v="1"/>
    <x v="1"/>
    <n v="92940"/>
    <x v="1"/>
    <x v="1"/>
    <s v="Medical"/>
    <s v="Married"/>
    <x v="1"/>
    <n v="2"/>
    <n v="23"/>
    <n v="1"/>
    <n v="0"/>
  </r>
  <r>
    <s v="Oliy Feeney"/>
    <n v="36"/>
    <x v="0"/>
    <x v="12"/>
    <n v="59670"/>
    <x v="0"/>
    <x v="1"/>
    <s v="Technical Degree"/>
    <s v="Married"/>
    <x v="1"/>
    <n v="1"/>
    <n v="12"/>
    <n v="11"/>
    <n v="0"/>
  </r>
  <r>
    <s v="Sandie Anthonies"/>
    <n v="48"/>
    <x v="0"/>
    <x v="3"/>
    <n v="41000"/>
    <x v="2"/>
    <x v="4"/>
    <s v="Technical Degree"/>
    <s v="Single"/>
    <x v="1"/>
    <n v="5"/>
    <n v="7"/>
    <n v="1"/>
    <n v="0"/>
  </r>
  <r>
    <s v="Anni Dinse"/>
    <n v="27"/>
    <x v="0"/>
    <x v="8"/>
    <n v="77470"/>
    <x v="0"/>
    <x v="4"/>
    <s v="Life Sciences"/>
    <s v="Divorced"/>
    <x v="1"/>
    <n v="1"/>
    <n v="5"/>
    <n v="5"/>
    <n v="0"/>
  </r>
  <r>
    <s v="Gaultiero Have"/>
    <n v="29"/>
    <x v="0"/>
    <x v="11"/>
    <n v="45650"/>
    <x v="2"/>
    <x v="4"/>
    <s v="Life Sciences"/>
    <s v="Divorced"/>
    <x v="0"/>
    <n v="1"/>
    <n v="6"/>
    <n v="6"/>
    <n v="1"/>
  </r>
  <r>
    <s v="Corinna Griffiths"/>
    <n v="48"/>
    <x v="1"/>
    <x v="4"/>
    <n v="88430"/>
    <x v="2"/>
    <x v="1"/>
    <s v="Life Sciences"/>
    <s v="Single"/>
    <x v="1"/>
    <n v="6"/>
    <n v="25"/>
    <n v="1"/>
    <n v="0"/>
  </r>
  <r>
    <s v="Cherlyn Barter"/>
    <n v="29"/>
    <x v="0"/>
    <x v="11"/>
    <n v="36880"/>
    <x v="1"/>
    <x v="1"/>
    <s v="Life Sciences"/>
    <s v="Divorced"/>
    <x v="1"/>
    <n v="3"/>
    <n v="9"/>
    <n v="7"/>
    <n v="1"/>
  </r>
  <r>
    <s v="Shea Mix"/>
    <n v="34"/>
    <x v="0"/>
    <x v="10"/>
    <n v="106400"/>
    <x v="0"/>
    <x v="5"/>
    <s v="Technical Degree"/>
    <s v="Married"/>
    <x v="1"/>
    <n v="0"/>
    <n v="2"/>
    <n v="1"/>
    <n v="0"/>
  </r>
  <r>
    <s v="Leonidas Cavaney"/>
    <n v="44"/>
    <x v="1"/>
    <x v="11"/>
    <n v="111820"/>
    <x v="2"/>
    <x v="5"/>
    <s v="Marketing"/>
    <s v="Married"/>
    <x v="1"/>
    <n v="7"/>
    <n v="26"/>
    <n v="22"/>
    <n v="3"/>
  </r>
  <r>
    <s v="Tallie Chaikovski"/>
    <n v="33"/>
    <x v="0"/>
    <x v="0"/>
    <n v="92870"/>
    <x v="0"/>
    <x v="4"/>
    <s v="Marketing"/>
    <s v="Divorced"/>
    <x v="0"/>
    <n v="0"/>
    <n v="10"/>
    <n v="9"/>
    <n v="0"/>
  </r>
  <r>
    <s v="Andria Kimpton"/>
    <n v="19"/>
    <x v="0"/>
    <x v="8"/>
    <n v="100360"/>
    <x v="2"/>
    <x v="4"/>
    <s v="Life Sciences"/>
    <s v="Single"/>
    <x v="0"/>
    <n v="1"/>
    <n v="1"/>
    <n v="1"/>
    <n v="0"/>
  </r>
  <r>
    <s v="Rik Delete"/>
    <n v="23"/>
    <x v="0"/>
    <x v="9"/>
    <n v="46750"/>
    <x v="2"/>
    <x v="1"/>
    <s v="Life Sciences"/>
    <s v="Married"/>
    <x v="1"/>
    <n v="1"/>
    <n v="1"/>
    <n v="1"/>
    <n v="0"/>
  </r>
  <r>
    <s v="Bill Luffman"/>
    <n v="25"/>
    <x v="0"/>
    <x v="2"/>
    <n v="48950"/>
    <x v="1"/>
    <x v="4"/>
    <s v="Life Sciences"/>
    <s v="Single"/>
    <x v="0"/>
    <n v="1"/>
    <n v="1"/>
    <n v="1"/>
    <n v="1"/>
  </r>
  <r>
    <s v="Codie Gaunson"/>
    <n v="26"/>
    <x v="0"/>
    <x v="11"/>
    <n v="52810"/>
    <x v="1"/>
    <x v="3"/>
    <s v="Life Sciences"/>
    <s v="Single"/>
    <x v="0"/>
    <n v="1"/>
    <n v="8"/>
    <n v="8"/>
    <n v="2"/>
  </r>
  <r>
    <s v="Kaine Padly"/>
    <n v="45"/>
    <x v="1"/>
    <x v="10"/>
    <n v="78560"/>
    <x v="1"/>
    <x v="0"/>
    <s v="Marketing"/>
    <s v="Single"/>
    <x v="0"/>
    <n v="2"/>
    <n v="26"/>
    <n v="24"/>
    <n v="1"/>
  </r>
  <r>
    <s v="Freda Legan"/>
    <n v="55"/>
    <x v="0"/>
    <x v="0"/>
    <n v="75280"/>
    <x v="2"/>
    <x v="4"/>
    <s v="Medical"/>
    <s v="Divorced"/>
    <x v="0"/>
    <n v="1"/>
    <n v="34"/>
    <n v="33"/>
    <n v="15"/>
  </r>
  <r>
    <s v="Hiram Merkle"/>
    <n v="21"/>
    <x v="0"/>
    <x v="3"/>
    <n v="93130"/>
    <x v="2"/>
    <x v="4"/>
    <s v="Life Sciences"/>
    <s v="Single"/>
    <x v="1"/>
    <n v="1"/>
    <n v="2"/>
    <n v="2"/>
    <n v="2"/>
  </r>
  <r>
    <s v="Christos Wintle"/>
    <n v="46"/>
    <x v="0"/>
    <x v="1"/>
    <n v="105290"/>
    <x v="0"/>
    <x v="1"/>
    <s v="Marketing"/>
    <s v="Married"/>
    <x v="1"/>
    <n v="2"/>
    <n v="26"/>
    <n v="11"/>
    <n v="0"/>
  </r>
  <r>
    <s v="Magnum Locksley"/>
    <n v="34"/>
    <x v="1"/>
    <x v="6"/>
    <n v="108340"/>
    <x v="1"/>
    <x v="2"/>
    <s v="Marketing"/>
    <s v="Single"/>
    <x v="0"/>
    <n v="0"/>
    <n v="4"/>
    <n v="3"/>
    <n v="0"/>
  </r>
  <r>
    <s v="Adrianne Gave"/>
    <n v="51"/>
    <x v="1"/>
    <x v="1"/>
    <n v="31090"/>
    <x v="0"/>
    <x v="3"/>
    <s v="Life Sciences"/>
    <s v="Divorced"/>
    <x v="0"/>
    <n v="4"/>
    <n v="31"/>
    <n v="29"/>
    <n v="11"/>
  </r>
  <r>
    <s v="Warner Carwithan"/>
    <n v="59"/>
    <x v="1"/>
    <x v="4"/>
    <n v="101420"/>
    <x v="2"/>
    <x v="1"/>
    <s v="Medical"/>
    <s v="Single"/>
    <x v="1"/>
    <n v="6"/>
    <n v="25"/>
    <n v="9"/>
    <n v="5"/>
  </r>
  <r>
    <s v="Appolonia Snook"/>
    <n v="34"/>
    <x v="0"/>
    <x v="6"/>
    <n v="54780"/>
    <x v="2"/>
    <x v="4"/>
    <s v="Medical"/>
    <s v="Divorced"/>
    <x v="1"/>
    <n v="4"/>
    <n v="15"/>
    <n v="11"/>
    <n v="5"/>
  </r>
  <r>
    <s v="Alikee Jecock"/>
    <n v="28"/>
    <x v="1"/>
    <x v="3"/>
    <n v="63560"/>
    <x v="2"/>
    <x v="3"/>
    <s v="Medical"/>
    <s v="Single"/>
    <x v="0"/>
    <n v="0"/>
    <n v="5"/>
    <n v="4"/>
    <n v="0"/>
  </r>
  <r>
    <s v="Shay Chasney"/>
    <n v="44"/>
    <x v="0"/>
    <x v="5"/>
    <n v="68480"/>
    <x v="0"/>
    <x v="4"/>
    <s v="Life Sciences"/>
    <s v="Divorced"/>
    <x v="1"/>
    <n v="1"/>
    <n v="26"/>
    <n v="25"/>
    <n v="14"/>
  </r>
  <r>
    <s v="Trey Jurges"/>
    <n v="34"/>
    <x v="1"/>
    <x v="3"/>
    <n v="99460"/>
    <x v="2"/>
    <x v="3"/>
    <s v="Life Sciences"/>
    <s v="Married"/>
    <x v="1"/>
    <n v="4"/>
    <n v="14"/>
    <n v="10"/>
    <n v="1"/>
  </r>
  <r>
    <s v="Tracy Renad"/>
    <n v="35"/>
    <x v="0"/>
    <x v="11"/>
    <n v="100420"/>
    <x v="1"/>
    <x v="4"/>
    <s v="Life Sciences"/>
    <s v="Married"/>
    <x v="0"/>
    <n v="0"/>
    <n v="4"/>
    <n v="3"/>
    <n v="2"/>
  </r>
  <r>
    <s v="Sarajane Peachey"/>
    <n v="42"/>
    <x v="0"/>
    <x v="12"/>
    <n v="39650"/>
    <x v="1"/>
    <x v="3"/>
    <s v="Medical"/>
    <s v="Married"/>
    <x v="0"/>
    <n v="6"/>
    <n v="18"/>
    <n v="1"/>
    <n v="0"/>
  </r>
  <r>
    <s v="Bili Sizey"/>
    <n v="43"/>
    <x v="0"/>
    <x v="10"/>
    <n v="56250"/>
    <x v="1"/>
    <x v="4"/>
    <s v="Marketing"/>
    <s v="Single"/>
    <x v="1"/>
    <n v="3"/>
    <n v="23"/>
    <n v="21"/>
    <n v="15"/>
  </r>
  <r>
    <s v="Clement Penhearow"/>
    <n v="36"/>
    <x v="1"/>
    <x v="2"/>
    <n v="57640"/>
    <x v="2"/>
    <x v="4"/>
    <s v="Life Sciences"/>
    <s v="Single"/>
    <x v="0"/>
    <n v="9"/>
    <n v="18"/>
    <n v="16"/>
    <n v="5"/>
  </r>
  <r>
    <s v="Shaun Kyrkeman"/>
    <n v="44"/>
    <x v="1"/>
    <x v="8"/>
    <n v="43150"/>
    <x v="2"/>
    <x v="4"/>
    <s v="Medical"/>
    <s v="Married"/>
    <x v="1"/>
    <n v="1"/>
    <n v="10"/>
    <n v="10"/>
    <n v="0"/>
  </r>
  <r>
    <s v="Leena Bruckshaw"/>
    <n v="28"/>
    <x v="1"/>
    <x v="10"/>
    <n v="106080"/>
    <x v="0"/>
    <x v="4"/>
    <s v="Life Sciences"/>
    <s v="Married"/>
    <x v="0"/>
    <n v="1"/>
    <n v="2"/>
    <n v="2"/>
    <n v="2"/>
  </r>
  <r>
    <s v="Benni Simounet"/>
    <n v="51"/>
    <x v="0"/>
    <x v="10"/>
    <n v="29590"/>
    <x v="0"/>
    <x v="5"/>
    <s v="Medical"/>
    <s v="Single"/>
    <x v="1"/>
    <n v="0"/>
    <n v="8"/>
    <n v="7"/>
    <n v="7"/>
  </r>
  <r>
    <s v="Kay Edling"/>
    <n v="30"/>
    <x v="1"/>
    <x v="4"/>
    <n v="86240"/>
    <x v="0"/>
    <x v="4"/>
    <s v="Medical"/>
    <s v="Single"/>
    <x v="0"/>
    <n v="7"/>
    <n v="10"/>
    <n v="8"/>
    <n v="1"/>
  </r>
  <r>
    <s v="Shayne Stegel"/>
    <n v="29"/>
    <x v="0"/>
    <x v="7"/>
    <n v="36480"/>
    <x v="1"/>
    <x v="0"/>
    <s v="Technical Degree"/>
    <s v="Divorced"/>
    <x v="0"/>
    <n v="3"/>
    <n v="10"/>
    <n v="7"/>
    <n v="7"/>
  </r>
  <r>
    <s v="Floyd Cowgill"/>
    <n v="28"/>
    <x v="1"/>
    <x v="4"/>
    <n v="48590"/>
    <x v="2"/>
    <x v="4"/>
    <s v="Technical Degree"/>
    <s v="Single"/>
    <x v="1"/>
    <n v="2"/>
    <n v="5"/>
    <n v="3"/>
    <n v="1"/>
  </r>
  <r>
    <s v="William Reeveley"/>
    <n v="25"/>
    <x v="0"/>
    <x v="9"/>
    <n v="41670"/>
    <x v="1"/>
    <x v="1"/>
    <s v="Medical"/>
    <s v="Single"/>
    <x v="1"/>
    <n v="1"/>
    <n v="2"/>
    <n v="2"/>
    <n v="2"/>
  </r>
  <r>
    <s v="Claretta MacQuist"/>
    <n v="32"/>
    <x v="1"/>
    <x v="5"/>
    <n v="107340"/>
    <x v="1"/>
    <x v="4"/>
    <s v="Medical"/>
    <s v="Married"/>
    <x v="1"/>
    <n v="1"/>
    <n v="10"/>
    <n v="10"/>
    <n v="0"/>
  </r>
  <r>
    <s v="Inger Chapelhow"/>
    <n v="45"/>
    <x v="0"/>
    <x v="10"/>
    <n v="62280"/>
    <x v="1"/>
    <x v="1"/>
    <s v="Medical"/>
    <s v="Single"/>
    <x v="1"/>
    <n v="3"/>
    <n v="22"/>
    <n v="0"/>
    <n v="0"/>
  </r>
  <r>
    <s v="Brien Boise"/>
    <n v="39"/>
    <x v="1"/>
    <x v="10"/>
    <n v="37920"/>
    <x v="2"/>
    <x v="0"/>
    <s v="Medical"/>
    <s v="Divorced"/>
    <x v="0"/>
    <n v="6"/>
    <n v="21"/>
    <n v="19"/>
    <n v="15"/>
  </r>
  <r>
    <s v="Pancho De Ortega"/>
    <n v="58"/>
    <x v="0"/>
    <x v="4"/>
    <n v="75970"/>
    <x v="2"/>
    <x v="0"/>
    <s v="Life Sciences"/>
    <s v="Divorced"/>
    <x v="1"/>
    <n v="1"/>
    <n v="2"/>
    <n v="2"/>
    <n v="2"/>
  </r>
  <r>
    <s v="Edd MacKnockiter"/>
    <n v="32"/>
    <x v="0"/>
    <x v="11"/>
    <n v="92010"/>
    <x v="0"/>
    <x v="3"/>
    <s v="Life Sciences"/>
    <s v="Married"/>
    <x v="1"/>
    <n v="1"/>
    <n v="10"/>
    <n v="10"/>
    <n v="1"/>
  </r>
  <r>
    <s v="Hobie Stockbridge"/>
    <n v="39"/>
    <x v="1"/>
    <x v="1"/>
    <n v="69860"/>
    <x v="0"/>
    <x v="1"/>
    <s v="Medical"/>
    <s v="Single"/>
    <x v="1"/>
    <n v="0"/>
    <n v="6"/>
    <n v="5"/>
    <n v="0"/>
  </r>
  <r>
    <s v="Ludovika Plaice"/>
    <n v="30"/>
    <x v="1"/>
    <x v="9"/>
    <n v="59560"/>
    <x v="2"/>
    <x v="2"/>
    <s v="Technical Degree"/>
    <s v="Married"/>
    <x v="1"/>
    <n v="0"/>
    <n v="10"/>
    <n v="9"/>
    <n v="6"/>
  </r>
  <r>
    <s v="Odessa Pusill"/>
    <n v="36"/>
    <x v="0"/>
    <x v="2"/>
    <n v="114810"/>
    <x v="0"/>
    <x v="2"/>
    <s v="Technical Degree"/>
    <s v="Married"/>
    <x v="1"/>
    <n v="3"/>
    <n v="10"/>
    <n v="7"/>
    <n v="1"/>
  </r>
  <r>
    <s v="Caro Hainsworth"/>
    <n v="46"/>
    <x v="0"/>
    <x v="12"/>
    <n v="66870"/>
    <x v="2"/>
    <x v="1"/>
    <s v="Life Sciences"/>
    <s v="Single"/>
    <x v="1"/>
    <n v="6"/>
    <n v="10"/>
    <n v="7"/>
    <n v="5"/>
  </r>
  <r>
    <s v="Nicolis Winspire"/>
    <n v="28"/>
    <x v="1"/>
    <x v="1"/>
    <n v="113790"/>
    <x v="0"/>
    <x v="1"/>
    <s v="Life Sciences"/>
    <s v="Married"/>
    <x v="1"/>
    <n v="0"/>
    <n v="10"/>
    <n v="9"/>
    <n v="7"/>
  </r>
  <r>
    <s v="Niko MacGille"/>
    <n v="50"/>
    <x v="1"/>
    <x v="1"/>
    <n v="38250"/>
    <x v="0"/>
    <x v="4"/>
    <s v="Life Sciences"/>
    <s v="Married"/>
    <x v="0"/>
    <n v="4"/>
    <n v="25"/>
    <n v="3"/>
    <n v="1"/>
  </r>
  <r>
    <s v="Evanne Levens"/>
    <n v="40"/>
    <x v="1"/>
    <x v="5"/>
    <n v="48090"/>
    <x v="2"/>
    <x v="1"/>
    <s v="Marketing"/>
    <s v="Single"/>
    <x v="0"/>
    <n v="2"/>
    <n v="9"/>
    <n v="5"/>
    <n v="1"/>
  </r>
  <r>
    <s v="Trix Lutsch"/>
    <n v="52"/>
    <x v="0"/>
    <x v="7"/>
    <n v="99630"/>
    <x v="1"/>
    <x v="3"/>
    <s v="Life Sciences"/>
    <s v="Single"/>
    <x v="0"/>
    <n v="9"/>
    <n v="10"/>
    <n v="8"/>
    <n v="7"/>
  </r>
  <r>
    <s v="Michale Rolf"/>
    <n v="30"/>
    <x v="1"/>
    <x v="6"/>
    <n v="86340"/>
    <x v="0"/>
    <x v="0"/>
    <s v="Medical"/>
    <s v="Married"/>
    <x v="0"/>
    <n v="1"/>
    <n v="9"/>
    <n v="9"/>
    <n v="0"/>
  </r>
  <r>
    <s v="Cecilla Northen"/>
    <n v="39"/>
    <x v="0"/>
    <x v="5"/>
    <n v="88590"/>
    <x v="1"/>
    <x v="4"/>
    <s v="Life Sciences"/>
    <s v="Single"/>
    <x v="1"/>
    <n v="0"/>
    <n v="9"/>
    <n v="8"/>
    <n v="1"/>
  </r>
  <r>
    <s v="Cyrillus Garci"/>
    <n v="31"/>
    <x v="1"/>
    <x v="7"/>
    <n v="61100"/>
    <x v="0"/>
    <x v="4"/>
    <s v="Life Sciences"/>
    <s v="Divorced"/>
    <x v="0"/>
    <n v="1"/>
    <n v="10"/>
    <n v="10"/>
    <n v="9"/>
  </r>
  <r>
    <s v="Dayle O'Luney"/>
    <n v="41"/>
    <x v="0"/>
    <x v="10"/>
    <n v="71240"/>
    <x v="0"/>
    <x v="4"/>
    <s v="Medical"/>
    <s v="Single"/>
    <x v="1"/>
    <n v="1"/>
    <n v="19"/>
    <n v="19"/>
    <n v="11"/>
  </r>
  <r>
    <s v="Gunar Cockshoot"/>
    <n v="31"/>
    <x v="0"/>
    <x v="7"/>
    <n v="114650"/>
    <x v="1"/>
    <x v="1"/>
    <s v="Life Sciences"/>
    <s v="Single"/>
    <x v="0"/>
    <n v="1"/>
    <n v="3"/>
    <n v="3"/>
    <n v="2"/>
  </r>
  <r>
    <s v="Silva Monte"/>
    <n v="44"/>
    <x v="0"/>
    <x v="0"/>
    <n v="76210"/>
    <x v="1"/>
    <x v="3"/>
    <s v="Life Sciences"/>
    <s v="Married"/>
    <x v="1"/>
    <n v="4"/>
    <n v="10"/>
    <n v="3"/>
    <n v="1"/>
  </r>
  <r>
    <s v="Hans Bucke"/>
    <n v="42"/>
    <x v="1"/>
    <x v="3"/>
    <n v="76900"/>
    <x v="2"/>
    <x v="5"/>
    <s v="Life Sciences"/>
    <s v="Married"/>
    <x v="0"/>
    <n v="0"/>
    <n v="21"/>
    <n v="20"/>
    <n v="2"/>
  </r>
  <r>
    <s v="Elia Cockton"/>
    <n v="55"/>
    <x v="1"/>
    <x v="4"/>
    <n v="116590"/>
    <x v="2"/>
    <x v="4"/>
    <s v="Medical"/>
    <s v="Married"/>
    <x v="1"/>
    <n v="4"/>
    <n v="23"/>
    <n v="19"/>
    <n v="9"/>
  </r>
  <r>
    <s v="Freddy Linford"/>
    <n v="56"/>
    <x v="1"/>
    <x v="9"/>
    <n v="78390"/>
    <x v="2"/>
    <x v="3"/>
    <s v="Life Sciences"/>
    <s v="Single"/>
    <x v="1"/>
    <n v="6"/>
    <n v="36"/>
    <n v="7"/>
    <n v="7"/>
  </r>
  <r>
    <s v="Gwenore Scotchmer"/>
    <n v="40"/>
    <x v="1"/>
    <x v="7"/>
    <n v="103610"/>
    <x v="2"/>
    <x v="5"/>
    <s v="Life Sciences"/>
    <s v="Divorced"/>
    <x v="1"/>
    <n v="9"/>
    <n v="6"/>
    <n v="4"/>
    <n v="0"/>
  </r>
  <r>
    <s v="Maggie Ruberti"/>
    <n v="34"/>
    <x v="1"/>
    <x v="9"/>
    <n v="98110"/>
    <x v="2"/>
    <x v="2"/>
    <s v="Life Sciences"/>
    <s v="Divorced"/>
    <x v="1"/>
    <n v="0"/>
    <n v="10"/>
    <n v="9"/>
    <n v="1"/>
  </r>
  <r>
    <s v="Desi Peniman"/>
    <n v="40"/>
    <x v="0"/>
    <x v="3"/>
    <n v="33960"/>
    <x v="2"/>
    <x v="4"/>
    <s v="Life Sciences"/>
    <s v="Single"/>
    <x v="1"/>
    <n v="1"/>
    <n v="9"/>
    <n v="9"/>
    <n v="8"/>
  </r>
  <r>
    <s v="Allyce Hincham"/>
    <n v="41"/>
    <x v="1"/>
    <x v="7"/>
    <n v="112110"/>
    <x v="0"/>
    <x v="4"/>
    <s v="Marketing"/>
    <s v="Divorced"/>
    <x v="1"/>
    <n v="0"/>
    <n v="10"/>
    <n v="9"/>
    <n v="1"/>
  </r>
  <r>
    <s v="Juanita Trembey"/>
    <n v="35"/>
    <x v="0"/>
    <x v="7"/>
    <n v="59810"/>
    <x v="2"/>
    <x v="0"/>
    <s v="Life Sciences"/>
    <s v="Single"/>
    <x v="0"/>
    <n v="1"/>
    <n v="9"/>
    <n v="9"/>
    <n v="1"/>
  </r>
  <r>
    <s v="Lincoln Cord"/>
    <n v="51"/>
    <x v="0"/>
    <x v="4"/>
    <n v="91310"/>
    <x v="1"/>
    <x v="0"/>
    <s v="Life Sciences"/>
    <s v="Divorced"/>
    <x v="0"/>
    <n v="1"/>
    <n v="33"/>
    <n v="33"/>
    <n v="0"/>
  </r>
  <r>
    <s v="Kerwin Blakely"/>
    <n v="38"/>
    <x v="0"/>
    <x v="10"/>
    <n v="71370"/>
    <x v="0"/>
    <x v="3"/>
    <s v="Life Sciences"/>
    <s v="Divorced"/>
    <x v="1"/>
    <n v="3"/>
    <n v="11"/>
    <n v="7"/>
    <n v="1"/>
  </r>
  <r>
    <s v="Granny Spencelayh"/>
    <n v="34"/>
    <x v="1"/>
    <x v="3"/>
    <n v="71570"/>
    <x v="1"/>
    <x v="4"/>
    <s v="Medical"/>
    <s v="Single"/>
    <x v="1"/>
    <n v="1"/>
    <n v="10"/>
    <n v="10"/>
    <n v="9"/>
  </r>
  <r>
    <s v="Collin Jagson"/>
    <n v="25"/>
    <x v="0"/>
    <x v="6"/>
    <n v="119670"/>
    <x v="1"/>
    <x v="3"/>
    <s v="Medical"/>
    <s v="Married"/>
    <x v="1"/>
    <n v="3"/>
    <n v="7"/>
    <n v="3"/>
    <n v="1"/>
  </r>
  <r>
    <s v="Monti Burdus"/>
    <n v="58"/>
    <x v="1"/>
    <x v="5"/>
    <n v="67910"/>
    <x v="1"/>
    <x v="4"/>
    <s v="Medical"/>
    <s v="Married"/>
    <x v="0"/>
    <n v="7"/>
    <n v="31"/>
    <n v="10"/>
    <n v="5"/>
  </r>
  <r>
    <s v="Konstantin Timblett"/>
    <n v="40"/>
    <x v="1"/>
    <x v="9"/>
    <n v="100370"/>
    <x v="1"/>
    <x v="4"/>
    <s v="Life Sciences"/>
    <s v="Married"/>
    <x v="1"/>
    <n v="3"/>
    <n v="7"/>
    <n v="4"/>
    <n v="0"/>
  </r>
  <r>
    <s v="Fax Scotland"/>
    <n v="36"/>
    <x v="1"/>
    <x v="12"/>
    <n v="90240"/>
    <x v="1"/>
    <x v="4"/>
    <s v="Marketing"/>
    <s v="Married"/>
    <x v="1"/>
    <n v="2"/>
    <n v="17"/>
    <n v="15"/>
    <n v="6"/>
  </r>
  <r>
    <s v="Isidora Guido"/>
    <n v="48"/>
    <x v="1"/>
    <x v="1"/>
    <n v="75870"/>
    <x v="1"/>
    <x v="0"/>
    <s v="Life Sciences"/>
    <s v="Single"/>
    <x v="1"/>
    <n v="1"/>
    <n v="11"/>
    <n v="10"/>
    <n v="0"/>
  </r>
  <r>
    <s v="Erv Havill"/>
    <n v="27"/>
    <x v="1"/>
    <x v="11"/>
    <n v="58740"/>
    <x v="1"/>
    <x v="2"/>
    <s v="Medical"/>
    <s v="Married"/>
    <x v="1"/>
    <n v="8"/>
    <n v="5"/>
    <n v="1"/>
    <n v="0"/>
  </r>
  <r>
    <s v="Yoshiko Tamblingson"/>
    <n v="51"/>
    <x v="1"/>
    <x v="0"/>
    <n v="32500"/>
    <x v="2"/>
    <x v="1"/>
    <s v="Technical Degree"/>
    <s v="Single"/>
    <x v="1"/>
    <n v="3"/>
    <n v="29"/>
    <n v="5"/>
    <n v="0"/>
  </r>
  <r>
    <m/>
    <m/>
    <x v="2"/>
    <x v="13"/>
    <m/>
    <x v="3"/>
    <x v="6"/>
    <m/>
    <m/>
    <x v="2"/>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8C3F892-8B46-4EAE-AC85-B5377208CE94}" name="PivotTable3" cacheId="48"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B7:E20" firstHeaderRow="0" firstDataRow="1" firstDataCol="1"/>
  <pivotFields count="14">
    <pivotField showAll="0"/>
    <pivotField dataField="1" showAll="0"/>
    <pivotField multipleItemSelectionAllowed="1" showAll="0">
      <items count="4">
        <item x="1"/>
        <item x="0"/>
        <item h="1" x="2"/>
        <item t="default"/>
      </items>
    </pivotField>
    <pivotField axis="axisRow" showAll="0">
      <items count="15">
        <item x="11"/>
        <item x="7"/>
        <item x="1"/>
        <item x="5"/>
        <item x="3"/>
        <item x="12"/>
        <item x="2"/>
        <item x="8"/>
        <item x="10"/>
        <item x="0"/>
        <item x="6"/>
        <item x="4"/>
        <item x="9"/>
        <item h="1" x="13"/>
        <item t="default"/>
      </items>
    </pivotField>
    <pivotField showAll="0"/>
    <pivotField showAll="0">
      <items count="5">
        <item x="0"/>
        <item x="2"/>
        <item x="1"/>
        <item x="3"/>
        <item t="default"/>
      </items>
    </pivotField>
    <pivotField showAll="0">
      <items count="8">
        <item x="4"/>
        <item x="1"/>
        <item x="2"/>
        <item x="3"/>
        <item x="0"/>
        <item x="5"/>
        <item x="6"/>
        <item t="default"/>
      </items>
    </pivotField>
    <pivotField showAll="0"/>
    <pivotField showAll="0"/>
    <pivotField dataField="1" showAll="0">
      <items count="4">
        <item x="1"/>
        <item x="0"/>
        <item x="2"/>
        <item t="default"/>
      </items>
    </pivotField>
    <pivotField showAll="0"/>
    <pivotField showAll="0"/>
    <pivotField dataField="1" showAll="0"/>
    <pivotField showAll="0"/>
  </pivotFields>
  <rowFields count="1">
    <field x="3"/>
  </rowFields>
  <rowItems count="13">
    <i>
      <x/>
    </i>
    <i>
      <x v="1"/>
    </i>
    <i>
      <x v="2"/>
    </i>
    <i>
      <x v="3"/>
    </i>
    <i>
      <x v="4"/>
    </i>
    <i>
      <x v="5"/>
    </i>
    <i>
      <x v="6"/>
    </i>
    <i>
      <x v="7"/>
    </i>
    <i>
      <x v="8"/>
    </i>
    <i>
      <x v="9"/>
    </i>
    <i>
      <x v="10"/>
    </i>
    <i>
      <x v="11"/>
    </i>
    <i>
      <x v="12"/>
    </i>
  </rowItems>
  <colFields count="1">
    <field x="-2"/>
  </colFields>
  <colItems count="3">
    <i>
      <x/>
    </i>
    <i i="1">
      <x v="1"/>
    </i>
    <i i="2">
      <x v="2"/>
    </i>
  </colItems>
  <dataFields count="3">
    <dataField name="Count of Over Time in Hour" fld="9" subtotal="count" baseField="3" baseItem="0"/>
    <dataField name="Average of Age in Years" fld="1" subtotal="average" baseField="3" baseItem="0" numFmtId="167"/>
    <dataField name="Average of Years At Company" fld="12" subtotal="average" baseField="3" baseItem="0" numFmtId="167"/>
  </dataFields>
  <formats count="39">
    <format dxfId="79">
      <pivotArea collapsedLevelsAreSubtotals="1" fieldPosition="0">
        <references count="2">
          <reference field="4294967294" count="1" selected="0">
            <x v="1"/>
          </reference>
          <reference field="3" count="1">
            <x v="0"/>
          </reference>
        </references>
      </pivotArea>
    </format>
    <format dxfId="78">
      <pivotArea collapsedLevelsAreSubtotals="1" fieldPosition="0">
        <references count="2">
          <reference field="4294967294" count="1" selected="0">
            <x v="2"/>
          </reference>
          <reference field="3" count="1">
            <x v="0"/>
          </reference>
        </references>
      </pivotArea>
    </format>
    <format dxfId="77">
      <pivotArea type="all" dataOnly="0" outline="0" fieldPosition="0"/>
    </format>
    <format dxfId="76">
      <pivotArea outline="0" collapsedLevelsAreSubtotals="1" fieldPosition="0"/>
    </format>
    <format dxfId="75">
      <pivotArea field="3" type="button" dataOnly="0" labelOnly="1" outline="0" axis="axisRow" fieldPosition="0"/>
    </format>
    <format dxfId="74">
      <pivotArea dataOnly="0" labelOnly="1" fieldPosition="0">
        <references count="1">
          <reference field="3" count="0"/>
        </references>
      </pivotArea>
    </format>
    <format dxfId="73">
      <pivotArea dataOnly="0" labelOnly="1" grandRow="1" outline="0" fieldPosition="0"/>
    </format>
    <format dxfId="72">
      <pivotArea dataOnly="0" labelOnly="1" outline="0" fieldPosition="0">
        <references count="1">
          <reference field="4294967294" count="3">
            <x v="0"/>
            <x v="1"/>
            <x v="2"/>
          </reference>
        </references>
      </pivotArea>
    </format>
    <format dxfId="71">
      <pivotArea type="all" dataOnly="0" outline="0" fieldPosition="0"/>
    </format>
    <format dxfId="70">
      <pivotArea outline="0" collapsedLevelsAreSubtotals="1" fieldPosition="0"/>
    </format>
    <format dxfId="69">
      <pivotArea field="3" type="button" dataOnly="0" labelOnly="1" outline="0" axis="axisRow" fieldPosition="0"/>
    </format>
    <format dxfId="68">
      <pivotArea dataOnly="0" labelOnly="1" fieldPosition="0">
        <references count="1">
          <reference field="3" count="0"/>
        </references>
      </pivotArea>
    </format>
    <format dxfId="67">
      <pivotArea dataOnly="0" labelOnly="1" grandRow="1" outline="0" fieldPosition="0"/>
    </format>
    <format dxfId="66">
      <pivotArea dataOnly="0" labelOnly="1" outline="0" fieldPosition="0">
        <references count="1">
          <reference field="4294967294" count="3">
            <x v="0"/>
            <x v="1"/>
            <x v="2"/>
          </reference>
        </references>
      </pivotArea>
    </format>
    <format dxfId="65">
      <pivotArea type="all" dataOnly="0" outline="0" fieldPosition="0"/>
    </format>
    <format dxfId="64">
      <pivotArea dataOnly="0" labelOnly="1" grandRow="1" outline="0" fieldPosition="0"/>
    </format>
    <format dxfId="63">
      <pivotArea dataOnly="0" labelOnly="1" outline="0" fieldPosition="0">
        <references count="1">
          <reference field="4294967294" count="3">
            <x v="0"/>
            <x v="1"/>
            <x v="2"/>
          </reference>
        </references>
      </pivotArea>
    </format>
    <format dxfId="62">
      <pivotArea field="3" grandRow="1" outline="0" collapsedLevelsAreSubtotals="1" axis="axisRow" fieldPosition="0">
        <references count="1">
          <reference field="4294967294" count="1" selected="0">
            <x v="1"/>
          </reference>
        </references>
      </pivotArea>
    </format>
    <format dxfId="61">
      <pivotArea field="3" grandRow="1" outline="0" collapsedLevelsAreSubtotals="1" axis="axisRow" fieldPosition="0">
        <references count="1">
          <reference field="4294967294" count="1" selected="0">
            <x v="2"/>
          </reference>
        </references>
      </pivotArea>
    </format>
    <format dxfId="60">
      <pivotArea field="3" type="button" dataOnly="0" labelOnly="1" outline="0" axis="axisRow" fieldPosition="0"/>
    </format>
    <format dxfId="59">
      <pivotArea type="all" dataOnly="0" outline="0" fieldPosition="0"/>
    </format>
    <format dxfId="58">
      <pivotArea field="3" type="button" dataOnly="0" labelOnly="1" outline="0" axis="axisRow" fieldPosition="0"/>
    </format>
    <format dxfId="57">
      <pivotArea dataOnly="0" labelOnly="1" outline="0" fieldPosition="0">
        <references count="1">
          <reference field="4294967294" count="3">
            <x v="0"/>
            <x v="1"/>
            <x v="2"/>
          </reference>
        </references>
      </pivotArea>
    </format>
    <format dxfId="56">
      <pivotArea field="3" type="button" dataOnly="0" labelOnly="1" outline="0" axis="axisRow" fieldPosition="0"/>
    </format>
    <format dxfId="55">
      <pivotArea field="3" type="button" dataOnly="0" labelOnly="1" outline="0" axis="axisRow" fieldPosition="0"/>
    </format>
    <format dxfId="54">
      <pivotArea dataOnly="0" labelOnly="1" outline="0" fieldPosition="0">
        <references count="1">
          <reference field="4294967294" count="3">
            <x v="0"/>
            <x v="1"/>
            <x v="2"/>
          </reference>
        </references>
      </pivotArea>
    </format>
    <format dxfId="53">
      <pivotArea collapsedLevelsAreSubtotals="1" fieldPosition="0">
        <references count="2">
          <reference field="4294967294" count="1" selected="0">
            <x v="2"/>
          </reference>
          <reference field="3" count="1">
            <x v="1"/>
          </reference>
        </references>
      </pivotArea>
    </format>
    <format dxfId="52">
      <pivotArea outline="0" collapsedLevelsAreSubtotals="1" fieldPosition="0">
        <references count="1">
          <reference field="4294967294" count="1" selected="0">
            <x v="2"/>
          </reference>
        </references>
      </pivotArea>
    </format>
    <format dxfId="51">
      <pivotArea type="all" dataOnly="0" outline="0" fieldPosition="0"/>
    </format>
    <format dxfId="50">
      <pivotArea collapsedLevelsAreSubtotals="1" fieldPosition="0">
        <references count="2">
          <reference field="4294967294" count="1" selected="0">
            <x v="1"/>
          </reference>
          <reference field="3" count="1">
            <x v="1"/>
          </reference>
        </references>
      </pivotArea>
    </format>
    <format dxfId="49">
      <pivotArea outline="0" collapsedLevelsAreSubtotals="1" fieldPosition="0">
        <references count="1">
          <reference field="4294967294" count="1" selected="0">
            <x v="1"/>
          </reference>
        </references>
      </pivotArea>
    </format>
    <format dxfId="48">
      <pivotArea type="all" dataOnly="0" outline="0" fieldPosition="0"/>
    </format>
    <format dxfId="47">
      <pivotArea field="3" type="button" dataOnly="0" labelOnly="1" outline="0" axis="axisRow" fieldPosition="0"/>
    </format>
    <format dxfId="46">
      <pivotArea field="3" type="button" dataOnly="0" labelOnly="1" outline="0" axis="axisRow" fieldPosition="0"/>
    </format>
    <format dxfId="45">
      <pivotArea dataOnly="0" labelOnly="1" outline="0" fieldPosition="0">
        <references count="1">
          <reference field="4294967294" count="3">
            <x v="0"/>
            <x v="1"/>
            <x v="2"/>
          </reference>
        </references>
      </pivotArea>
    </format>
    <format dxfId="44">
      <pivotArea outline="0" collapsedLevelsAreSubtotals="1" fieldPosition="0"/>
    </format>
    <format dxfId="43">
      <pivotArea dataOnly="0" labelOnly="1" fieldPosition="0">
        <references count="1">
          <reference field="3" count="0"/>
        </references>
      </pivotArea>
    </format>
    <format dxfId="42">
      <pivotArea dataOnly="0" labelOnly="1" outline="0" fieldPosition="0">
        <references count="1">
          <reference field="4294967294" count="1">
            <x v="0"/>
          </reference>
        </references>
      </pivotArea>
    </format>
    <format dxfId="41">
      <pivotArea dataOnly="0" labelOnly="1"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600-000001000000}" autoFormatId="16" applyNumberFormats="0" applyBorderFormats="0" applyFontFormats="0" applyPatternFormats="0" applyAlignmentFormats="0" applyWidthHeightFormats="0">
  <queryTableRefresh nextId="12">
    <queryTableFields count="7">
      <queryTableField id="1" name="Name" tableColumnId="9"/>
      <queryTableField id="2" dataBound="0" tableColumnId="2"/>
      <queryTableField id="3" dataBound="0" tableColumnId="3"/>
      <queryTableField id="4" dataBound="0" tableColumnId="4"/>
      <queryTableField id="6" name="Rating" tableColumnId="6"/>
      <queryTableField id="10" name="Bonus pct" tableColumnId="1"/>
      <queryTableField id="11" name="Bonus Amount" tableColumnId="7"/>
    </queryTableFields>
    <queryTableDeletedFields count="4">
      <deletedField name="Gender"/>
      <deletedField name="Department"/>
      <deletedField name="Salary"/>
      <deletedField name="Loc"/>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DD9FCEED-5E5A-4B44-9EDD-28E7EE29DF64}" autoFormatId="16" applyNumberFormats="0" applyBorderFormats="0" applyFontFormats="0" applyPatternFormats="0" applyAlignmentFormats="0" applyWidthHeightFormats="0">
  <queryTableRefresh nextId="14" unboundColumnsRight="5">
    <queryTableFields count="6">
      <queryTableField id="1" name="Name" tableColumnId="9"/>
      <queryTableField id="2" dataBound="0" tableColumnId="2"/>
      <queryTableField id="3" dataBound="0" tableColumnId="3"/>
      <queryTableField id="4" dataBound="0" tableColumnId="4"/>
      <queryTableField id="10" dataBound="0" tableColumnId="1"/>
      <queryTableField id="11" dataBound="0" tableColumnId="7"/>
    </queryTableFields>
    <queryTableDeletedFields count="7">
      <deletedField name="Gender"/>
      <deletedField name="Department"/>
      <deletedField name="Salary"/>
      <deletedField name="Loc"/>
      <deletedField name="Bonus pct"/>
      <deletedField name="Bonus Amount"/>
      <deletedField name="Rating"/>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 xr10:uid="{AD79FA7F-1D0B-419B-B8AB-D94C59600065}" sourceName="Loc">
  <pivotTables>
    <pivotTable tabId="15" name="PivotTable3"/>
  </pivotTables>
  <data>
    <tabular pivotCacheId="2124897189">
      <items count="4">
        <i x="0" s="1"/>
        <i x="2" s="1"/>
        <i x="1" s="1"/>
        <i x="3"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ting1" xr10:uid="{D9C2F673-0AD6-4A70-BF56-C212FE273933}" sourceName="Rating">
  <extLst>
    <x:ext xmlns:x15="http://schemas.microsoft.com/office/spreadsheetml/2010/11/main" uri="{2F2917AC-EB37-4324-AD4E-5DD8C200BD13}">
      <x15:tableSlicerCache tableId="3" column="7"/>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2" xr10:uid="{3CD50145-6590-48C1-B1A8-3B9242B29B5C}" sourceName="Loc">
  <extLst>
    <x:ext xmlns:x15="http://schemas.microsoft.com/office/spreadsheetml/2010/11/main" uri="{2F2917AC-EB37-4324-AD4E-5DD8C200BD13}">
      <x15:tableSlicerCache tableId="3" column="6"/>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7D820E4C-1C0E-445A-BE4D-52E96977EB5E}" sourceName="Department">
  <extLst>
    <x:ext xmlns:x15="http://schemas.microsoft.com/office/spreadsheetml/2010/11/main" uri="{2F2917AC-EB37-4324-AD4E-5DD8C200BD13}">
      <x15:tableSlicerCache tableId="1" column="3"/>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1" xr10:uid="{4A3B9CD9-C5DC-4916-A43E-1B9931D7FA13}" sourceName="Department">
  <extLst>
    <x:ext xmlns:x15="http://schemas.microsoft.com/office/spreadsheetml/2010/11/main" uri="{2F2917AC-EB37-4324-AD4E-5DD8C200BD13}">
      <x15:tableSlicerCache tableId="4"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 xr10:uid="{1B20D5C7-B2E5-4F2E-B5AA-7787756DF87D}" cache="Slicer_Loc" caption="Loc"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BF30A9BD-04DC-465B-8CD8-522D179E301B}" cache="Slicer_Department1" caption="Department"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ating 1" xr10:uid="{233CF738-6777-4713-B62B-4350C40D8C85}" cache="Slicer_Rating1" caption="Rating" rowHeight="234950"/>
  <slicer name="Loc 2" xr10:uid="{81E2595A-DA88-4E95-B07B-0DBD0AA2DC30}" cache="Slicer_Loc2" caption="Loc"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8411133A-6560-4BF8-9953-6B14AF18AFB3}" cache="Slicer_Department" caption="Department" rowHeight="23495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3F3A0A6-3BDC-4F19-BF24-C75E8FE2543D}" name="bonus.mapping" displayName="bonus.mapping" ref="B3:G15" totalsRowShown="0" headerRowDxfId="40" dataDxfId="39">
  <tableColumns count="6">
    <tableColumn id="1" xr3:uid="{2655F493-0716-43B2-941C-66DD1D4AF491}" name="Department"/>
    <tableColumn id="2" xr3:uid="{F7ADD523-F871-43AF-9567-B81BF791CE51}" name="Very Poor" dataDxfId="38"/>
    <tableColumn id="3" xr3:uid="{EE7B4CBD-18AC-4183-A470-EDB6EA632B91}" name="Poor" dataDxfId="37"/>
    <tableColumn id="4" xr3:uid="{DA8AE186-9592-4014-B2B2-791A2E3FCB94}" name="Average" dataDxfId="36"/>
    <tableColumn id="5" xr3:uid="{247C76AF-664A-4C5F-8F03-62F0DFD7D6DE}" name="Good" dataDxfId="35"/>
    <tableColumn id="6" xr3:uid="{AE273853-067F-4053-9953-F98FB7792DBF}" name="Very Good" dataDxfId="3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65D5D65-F4BA-40F8-9538-30B025633A0C}" name="bonus_calc" displayName="bonus_calc" ref="A1:G1048576" tableType="queryTable" totalsRowShown="0">
  <autoFilter ref="A1:G1048576" xr:uid="{58152F49-AE64-4EA8-80C5-7536A86C2F14}"/>
  <tableColumns count="7">
    <tableColumn id="9" xr3:uid="{D61AD486-A79A-4DC5-8137-ADA07D33419C}" uniqueName="9" name="Name" queryTableFieldId="1" dataDxfId="33"/>
    <tableColumn id="2" xr3:uid="{439E91AE-5B48-454E-88F8-2E9B123213ED}" uniqueName="2" name="Gender" queryTableFieldId="2" dataDxfId="32"/>
    <tableColumn id="3" xr3:uid="{A889BB99-0B6B-460F-94B9-FE308B1DA583}" uniqueName="3" name="Department" queryTableFieldId="3" dataDxfId="31"/>
    <tableColumn id="4" xr3:uid="{7552E140-C666-4A6A-9C73-2D97DC45C5FA}" uniqueName="4" name="Salary" queryTableFieldId="4" dataDxfId="30" dataCellStyle="Currency"/>
    <tableColumn id="6" xr3:uid="{E76E193C-0A95-4097-AB8A-7A9A3A42FFC5}" uniqueName="6" name="Rating" queryTableFieldId="6" dataDxfId="29"/>
    <tableColumn id="1" xr3:uid="{825FEB2E-1AAA-4051-A621-67A6EA4C2525}" uniqueName="1" name="Bonus pct" queryTableFieldId="10" dataDxfId="28" dataCellStyle="Percent"/>
    <tableColumn id="7" xr3:uid="{6D044163-84A8-46DE-B206-0FF6CF08E6C6}" uniqueName="7" name="Bonus Amount" queryTableFieldId="11"/>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55A4B8F-3FA0-431F-A385-7F8C53AADB2F}" name="bonus_calc2" displayName="bonus_calc2" ref="A1:F973" tableType="queryTable" totalsRowShown="0" headerRowDxfId="27">
  <autoFilter ref="A1:F973" xr:uid="{355A4B8F-3FA0-431F-A385-7F8C53AADB2F}"/>
  <tableColumns count="6">
    <tableColumn id="9" xr3:uid="{27DFD527-E5AB-45E9-BF10-3C1346FA25D7}" uniqueName="9" name="Name" queryTableFieldId="1" dataDxfId="26"/>
    <tableColumn id="2" xr3:uid="{4065243B-72C0-4442-8604-B3CA7688FCFE}" uniqueName="2" name="Gender" queryTableFieldId="2" dataDxfId="25"/>
    <tableColumn id="3" xr3:uid="{1B643EF1-686B-4CA9-B939-41EC6BACA947}" uniqueName="3" name="Department" queryTableFieldId="3" dataDxfId="24"/>
    <tableColumn id="4" xr3:uid="{6AB967BF-C80D-4F09-BF19-10BB9A511511}" uniqueName="4" name="Salary" queryTableFieldId="4" dataDxfId="23" dataCellStyle="Currency"/>
    <tableColumn id="1" xr3:uid="{2AE4FFDD-37DC-47A7-96C0-F1CAD9E7855E}" uniqueName="1" name="OverTime" queryTableFieldId="10" dataDxfId="22" dataCellStyle="Percent"/>
    <tableColumn id="7" xr3:uid="{37E5DE63-7461-4C73-9612-2B2B82166E45}" uniqueName="7" name="Total Over Time in Hours" queryTableFieldId="11" dataDxfId="21"/>
  </tableColumns>
  <tableStyleInfo name="TableStyleMedium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290E22E-072B-48AA-8495-E79A2EC5FE2A}" name="Table5" displayName="Table5" ref="G1:G973" totalsRowShown="0" headerRowDxfId="20" dataDxfId="19" dataCellStyle="Currency">
  <autoFilter ref="G1:G973" xr:uid="{B290E22E-072B-48AA-8495-E79A2EC5FE2A}"/>
  <tableColumns count="1">
    <tableColumn id="1" xr3:uid="{1AF3CF64-AFA4-4EC8-A852-7F5B2D384FF9}" name="Rate Per hour" dataDxfId="18" dataCellStyle="Currency">
      <calculatedColumnFormula>IF(F2&lt;30, 20, IF(F2&lt;60, 40, 60))</calculatedColumnFormula>
    </tableColumn>
  </tableColumns>
  <tableStyleInfo name="TableStyleMedium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848A194-1E89-429F-8D91-E3E9EB348679}" name="Table8" displayName="Table8" ref="H1:H973" totalsRowShown="0" headerRowDxfId="17">
  <autoFilter ref="H1:H973" xr:uid="{D848A194-1E89-429F-8D91-E3E9EB348679}"/>
  <tableColumns count="1">
    <tableColumn id="1" xr3:uid="{B2BC5D68-B8C9-4832-88D1-48221A593515}" name="Total Monthly Overtime"/>
  </tableColumns>
  <tableStyleInfo name="TableStyleMedium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973177A-27CF-49D1-848D-561AF6BF428B}" name="Table3" displayName="Table3" ref="A1:O973" totalsRowShown="0" headerRowDxfId="16" dataDxfId="15">
  <autoFilter ref="A1:O973" xr:uid="{3973177A-27CF-49D1-848D-561AF6BF428B}"/>
  <tableColumns count="15">
    <tableColumn id="1" xr3:uid="{6F088CA1-4B41-4428-ADFF-3B249182D941}" name="Name" dataDxfId="14"/>
    <tableColumn id="2" xr3:uid="{1F4BDB64-34D2-4B7E-BAC9-D6FD835EAC4A}" name="Age" dataDxfId="13"/>
    <tableColumn id="3" xr3:uid="{A9D7AA32-827B-4E0B-A585-F52CC83F8043}" name="Gender" dataDxfId="12"/>
    <tableColumn id="4" xr3:uid="{C72E6E7A-FDAF-42F8-AF87-6197D423670C}" name="Department" dataDxfId="11"/>
    <tableColumn id="5" xr3:uid="{781BFFDC-2332-4101-A881-28E64EE720BF}" name="Salary" dataDxfId="10" dataCellStyle="Currency"/>
    <tableColumn id="6" xr3:uid="{1C264856-F44F-4DDE-ADA9-198ED59D66FC}" name="Loc" dataDxfId="9"/>
    <tableColumn id="7" xr3:uid="{2C4B77CB-F3B3-4CA2-B95A-2E0CAFF455E4}" name="Rating" dataDxfId="8"/>
    <tableColumn id="8" xr3:uid="{EAD200A6-F66A-4A46-A238-A0C32864704A}" name="EducationField" dataDxfId="7"/>
    <tableColumn id="9" xr3:uid="{AA31F6CD-3EA4-4207-B3A1-6028EAFD3398}" name="MaritalStatus" dataDxfId="6"/>
    <tableColumn id="10" xr3:uid="{70572EB3-85E5-425F-B4C5-10F166E655BD}" name="OverTime" dataDxfId="5"/>
    <tableColumn id="18" xr3:uid="{3A1D8465-7611-42BD-90A6-319FDEF98EF9}" name="Over Time Hour" dataDxfId="4"/>
    <tableColumn id="11" xr3:uid="{2BCE5827-FD33-477C-AC38-B9AB407BABA9}" name="Num_Companies_Worked" dataDxfId="3"/>
    <tableColumn id="12" xr3:uid="{ABA85E2D-C94E-4B69-9ADC-A126C6A5928C}" name="Total_Working_Years2" dataDxfId="2"/>
    <tableColumn id="13" xr3:uid="{4B21089F-7F78-4F28-A942-937E3CF5B68F}" name="Years_At_Company" dataDxfId="1"/>
    <tableColumn id="14" xr3:uid="{0FE7852A-755B-42DA-B897-934C95C4D832}" name="Years_Since_Last_Promo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banshulpahwa" TargetMode="External"/><Relationship Id="rId2" Type="http://schemas.openxmlformats.org/officeDocument/2006/relationships/hyperlink" Target="https://www.linkedin.com/in/banshulpahwa" TargetMode="External"/><Relationship Id="rId1" Type="http://schemas.openxmlformats.org/officeDocument/2006/relationships/hyperlink" Target="https://www.novypro.com/profile_projects/banshulpahwa" TargetMode="External"/><Relationship Id="rId5" Type="http://schemas.openxmlformats.org/officeDocument/2006/relationships/printerSettings" Target="../printerSettings/printerSettings1.bin"/><Relationship Id="rId4" Type="http://schemas.openxmlformats.org/officeDocument/2006/relationships/hyperlink" Target="https://chandoo.or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6.xml"/><Relationship Id="rId1" Type="http://schemas.openxmlformats.org/officeDocument/2006/relationships/printerSettings" Target="../printerSettings/printerSettings3.bin"/><Relationship Id="rId6" Type="http://schemas.microsoft.com/office/2007/relationships/slicer" Target="../slicers/slicer4.xml"/><Relationship Id="rId5" Type="http://schemas.openxmlformats.org/officeDocument/2006/relationships/table" Target="../tables/table5.xml"/><Relationship Id="rId4" Type="http://schemas.openxmlformats.org/officeDocument/2006/relationships/table" Target="../tables/table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E833D-18F4-4373-A65C-A5CD440EFE4F}">
  <dimension ref="B1:F14"/>
  <sheetViews>
    <sheetView showGridLines="0" tabSelected="1" workbookViewId="0">
      <selection activeCell="C19" sqref="C19"/>
    </sheetView>
  </sheetViews>
  <sheetFormatPr defaultRowHeight="14.4" x14ac:dyDescent="0.3"/>
  <cols>
    <col min="1" max="1" width="5" customWidth="1"/>
    <col min="2" max="2" width="3.88671875" customWidth="1"/>
    <col min="3" max="3" width="37.33203125" customWidth="1"/>
    <col min="4" max="4" width="24.44140625" customWidth="1"/>
    <col min="5" max="5" width="15.5546875" customWidth="1"/>
    <col min="6" max="6" width="25.88671875" bestFit="1" customWidth="1"/>
    <col min="8" max="8" width="25.88671875" bestFit="1" customWidth="1"/>
    <col min="14" max="14" width="24.88671875" customWidth="1"/>
  </cols>
  <sheetData>
    <row r="1" spans="2:6" s="27" customFormat="1" ht="28.2" customHeight="1" x14ac:dyDescent="0.75">
      <c r="B1" s="58" t="s">
        <v>913</v>
      </c>
    </row>
    <row r="3" spans="2:6" ht="15" customHeight="1" x14ac:dyDescent="0.3">
      <c r="B3" s="8" t="s">
        <v>914</v>
      </c>
      <c r="C3" s="8"/>
    </row>
    <row r="4" spans="2:6" x14ac:dyDescent="0.3">
      <c r="B4" s="11">
        <v>1</v>
      </c>
      <c r="C4" s="12" t="s">
        <v>1029</v>
      </c>
    </row>
    <row r="5" spans="2:6" ht="18.75" customHeight="1" x14ac:dyDescent="0.3">
      <c r="B5" s="11">
        <v>2</v>
      </c>
      <c r="C5" s="12" t="s">
        <v>1035</v>
      </c>
      <c r="E5" s="81"/>
      <c r="F5" s="81"/>
    </row>
    <row r="6" spans="2:6" ht="18.75" customHeight="1" x14ac:dyDescent="0.3">
      <c r="B6" s="11">
        <v>3</v>
      </c>
      <c r="C6" s="12" t="s">
        <v>1036</v>
      </c>
      <c r="E6" s="77"/>
      <c r="F6" s="78" t="s">
        <v>1044</v>
      </c>
    </row>
    <row r="7" spans="2:6" ht="18.75" customHeight="1" x14ac:dyDescent="0.3">
      <c r="B7" s="11">
        <v>4</v>
      </c>
      <c r="C7" s="12" t="s">
        <v>1037</v>
      </c>
      <c r="E7" s="77"/>
      <c r="F7" s="78" t="s">
        <v>1045</v>
      </c>
    </row>
    <row r="8" spans="2:6" ht="18.75" customHeight="1" x14ac:dyDescent="0.3">
      <c r="B8" s="11">
        <v>5</v>
      </c>
      <c r="C8" s="12" t="s">
        <v>1038</v>
      </c>
      <c r="E8" s="77"/>
      <c r="F8" s="79" t="s">
        <v>1046</v>
      </c>
    </row>
    <row r="9" spans="2:6" ht="18.75" customHeight="1" x14ac:dyDescent="0.3">
      <c r="B9" s="11">
        <v>6</v>
      </c>
      <c r="C9" s="12" t="s">
        <v>1039</v>
      </c>
      <c r="E9" s="77"/>
      <c r="F9" s="77"/>
    </row>
    <row r="10" spans="2:6" ht="18.600000000000001" customHeight="1" x14ac:dyDescent="0.3">
      <c r="B10" s="11">
        <v>7</v>
      </c>
      <c r="C10" s="12" t="s">
        <v>1040</v>
      </c>
      <c r="E10" s="77"/>
      <c r="F10" s="78" t="s">
        <v>1047</v>
      </c>
    </row>
    <row r="11" spans="2:6" ht="17.399999999999999" customHeight="1" x14ac:dyDescent="0.3">
      <c r="B11" s="11">
        <v>9</v>
      </c>
      <c r="C11" s="12" t="s">
        <v>1041</v>
      </c>
    </row>
    <row r="12" spans="2:6" ht="18" customHeight="1" x14ac:dyDescent="0.3">
      <c r="B12" s="11">
        <v>10</v>
      </c>
      <c r="C12" s="12" t="s">
        <v>1042</v>
      </c>
    </row>
    <row r="13" spans="2:6" x14ac:dyDescent="0.3">
      <c r="B13" s="11"/>
    </row>
    <row r="14" spans="2:6" x14ac:dyDescent="0.3">
      <c r="B14" s="13"/>
      <c r="C14" s="12"/>
    </row>
  </sheetData>
  <mergeCells count="1">
    <mergeCell ref="E5:F5"/>
  </mergeCells>
  <hyperlinks>
    <hyperlink ref="C4" location="Questions!A1" display="Questions" xr:uid="{FB50BCC9-A8B1-419E-9075-A916388186D1}"/>
    <hyperlink ref="C5" location="'Basic answer'!A1" display="Basic answers" xr:uid="{99174B0B-0AEB-4328-B6BA-0DB1BB3EBC15}"/>
    <hyperlink ref="C6" location="Pivot!A1" display="Pivot" xr:uid="{C7E53034-B4BB-4D0F-B63F-408BF73B185E}"/>
    <hyperlink ref="C7" location="'Bonus Data'!A1" display="Bounus Rules" xr:uid="{1CA00524-D187-418B-AC21-D522DD4C5282}"/>
    <hyperlink ref="C8" location="'Bonus Data'!A1" display="Bonus Data" xr:uid="{0497E290-C3BD-4143-B9A3-EB8412790FAC}"/>
    <hyperlink ref="C9" location="'Salary Distribution'!A1" display="Salary Distribution" xr:uid="{A090866E-21CF-44AA-96A9-02D6E8C35B92}"/>
    <hyperlink ref="C10" location="'Over_Time Rules'!A1" display="Over Tim Rules" xr:uid="{61E51D0D-F8AE-45B2-9DD6-29D7363E86F6}"/>
    <hyperlink ref="C11" location="'Over time analysis'!A1" display="Over Time Analysis" xr:uid="{D1AB7313-6FA8-4154-B110-281E172413DD}"/>
    <hyperlink ref="C12" location="employee_data!A1" display="Employee data" xr:uid="{DB21B548-0F28-4975-AC72-199D309F0345}"/>
    <hyperlink ref="F6" r:id="rId1" xr:uid="{12850953-641A-4606-AC0A-77830E771F03}"/>
    <hyperlink ref="F7" r:id="rId2" xr:uid="{3356A766-9339-4C7E-8E47-70CF359534F9}"/>
    <hyperlink ref="F8" r:id="rId3" xr:uid="{696FB0A6-3F4F-425A-9AF3-41B19D1DB5F3}"/>
    <hyperlink ref="F10" r:id="rId4" xr:uid="{9B2190B7-742D-4F4B-A0C5-72930C95F912}"/>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F9EA9-B687-4AA4-A3F6-12B7713519D0}">
  <dimension ref="X15"/>
  <sheetViews>
    <sheetView showGridLines="0" workbookViewId="0"/>
  </sheetViews>
  <sheetFormatPr defaultRowHeight="14.4" x14ac:dyDescent="0.3"/>
  <sheetData>
    <row r="15" spans="24:24" x14ac:dyDescent="0.3">
      <c r="X15" s="12" t="s">
        <v>1057</v>
      </c>
    </row>
  </sheetData>
  <hyperlinks>
    <hyperlink ref="X15" location="employees_data!A1" display="Employees Data" xr:uid="{BC53D89A-3332-487C-BE1F-6FB3D62A134C}"/>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2EB99-7BA9-45E0-A78B-68B85EEE41C1}">
  <dimension ref="B1:I45"/>
  <sheetViews>
    <sheetView showGridLines="0" zoomScaleNormal="100" workbookViewId="0">
      <selection activeCell="F20" sqref="F20"/>
    </sheetView>
  </sheetViews>
  <sheetFormatPr defaultRowHeight="14.4" x14ac:dyDescent="0.3"/>
  <cols>
    <col min="1" max="1" width="5" customWidth="1"/>
    <col min="2" max="2" width="4.33203125" customWidth="1"/>
    <col min="3" max="3" width="39" customWidth="1"/>
    <col min="4" max="4" width="11.44140625" bestFit="1" customWidth="1"/>
    <col min="5" max="5" width="11" bestFit="1" customWidth="1"/>
    <col min="6" max="6" width="11.33203125" bestFit="1" customWidth="1"/>
    <col min="7" max="7" width="11.33203125" customWidth="1"/>
    <col min="8" max="8" width="38.109375" customWidth="1"/>
    <col min="10" max="10" width="25.88671875" bestFit="1" customWidth="1"/>
    <col min="16" max="16" width="24.88671875" customWidth="1"/>
  </cols>
  <sheetData>
    <row r="1" spans="2:9" s="27" customFormat="1" ht="25.8" customHeight="1" x14ac:dyDescent="0.75">
      <c r="B1" s="58" t="s">
        <v>1029</v>
      </c>
      <c r="E1" s="28"/>
    </row>
    <row r="3" spans="2:9" x14ac:dyDescent="0.3">
      <c r="B3" s="10">
        <v>1</v>
      </c>
      <c r="C3" s="7" t="s">
        <v>857</v>
      </c>
      <c r="G3" s="12" t="s">
        <v>1043</v>
      </c>
      <c r="I3" s="16"/>
    </row>
    <row r="4" spans="2:9" x14ac:dyDescent="0.3">
      <c r="B4" s="10">
        <v>2</v>
      </c>
      <c r="C4" s="7" t="s">
        <v>905</v>
      </c>
      <c r="I4" s="16"/>
    </row>
    <row r="5" spans="2:9" x14ac:dyDescent="0.3">
      <c r="B5" s="10">
        <v>3</v>
      </c>
      <c r="C5" s="7" t="s">
        <v>1048</v>
      </c>
      <c r="I5" s="16"/>
    </row>
    <row r="6" spans="2:9" x14ac:dyDescent="0.3">
      <c r="B6" s="10">
        <v>4</v>
      </c>
      <c r="C6" s="7" t="s">
        <v>1049</v>
      </c>
      <c r="I6" s="16"/>
    </row>
    <row r="7" spans="2:9" x14ac:dyDescent="0.3">
      <c r="B7" s="10">
        <v>5</v>
      </c>
      <c r="C7" s="7" t="s">
        <v>858</v>
      </c>
      <c r="I7" s="16"/>
    </row>
    <row r="8" spans="2:9" x14ac:dyDescent="0.3">
      <c r="B8" s="10">
        <v>6</v>
      </c>
      <c r="C8" s="7" t="s">
        <v>1050</v>
      </c>
      <c r="I8" s="16"/>
    </row>
    <row r="9" spans="2:9" x14ac:dyDescent="0.3">
      <c r="B9" s="10">
        <v>7</v>
      </c>
      <c r="C9" s="7" t="s">
        <v>1026</v>
      </c>
      <c r="I9" s="16"/>
    </row>
    <row r="10" spans="2:9" x14ac:dyDescent="0.3">
      <c r="B10" s="10">
        <v>8</v>
      </c>
      <c r="C10" s="7" t="s">
        <v>1027</v>
      </c>
      <c r="I10" s="16"/>
    </row>
    <row r="11" spans="2:9" x14ac:dyDescent="0.3">
      <c r="B11" s="10">
        <v>9</v>
      </c>
      <c r="C11" s="16" t="s">
        <v>1051</v>
      </c>
    </row>
    <row r="12" spans="2:9" x14ac:dyDescent="0.3">
      <c r="B12" s="10">
        <v>10</v>
      </c>
      <c r="C12" s="62" t="s">
        <v>1052</v>
      </c>
    </row>
    <row r="13" spans="2:9" x14ac:dyDescent="0.3">
      <c r="B13" s="10">
        <v>11</v>
      </c>
      <c r="C13" s="62" t="s">
        <v>1053</v>
      </c>
      <c r="I13" s="16"/>
    </row>
    <row r="14" spans="2:9" x14ac:dyDescent="0.3">
      <c r="B14" s="10">
        <v>12</v>
      </c>
      <c r="C14" s="16" t="s">
        <v>1054</v>
      </c>
    </row>
    <row r="15" spans="2:9" x14ac:dyDescent="0.3">
      <c r="B15" s="10">
        <v>13</v>
      </c>
      <c r="C15" s="7" t="s">
        <v>859</v>
      </c>
      <c r="I15" s="16"/>
    </row>
    <row r="16" spans="2:9" x14ac:dyDescent="0.3">
      <c r="B16" s="10">
        <v>14</v>
      </c>
      <c r="C16" s="7" t="s">
        <v>1028</v>
      </c>
    </row>
    <row r="32" spans="7:7" x14ac:dyDescent="0.3">
      <c r="G32" s="6"/>
    </row>
    <row r="33" spans="7:7" x14ac:dyDescent="0.3">
      <c r="G33" s="6"/>
    </row>
    <row r="34" spans="7:7" x14ac:dyDescent="0.3">
      <c r="G34" s="6"/>
    </row>
    <row r="35" spans="7:7" x14ac:dyDescent="0.3">
      <c r="G35" s="6"/>
    </row>
    <row r="36" spans="7:7" x14ac:dyDescent="0.3">
      <c r="G36" s="6"/>
    </row>
    <row r="37" spans="7:7" x14ac:dyDescent="0.3">
      <c r="G37" s="6"/>
    </row>
    <row r="38" spans="7:7" x14ac:dyDescent="0.3">
      <c r="G38" s="6"/>
    </row>
    <row r="39" spans="7:7" x14ac:dyDescent="0.3">
      <c r="G39" s="6"/>
    </row>
    <row r="40" spans="7:7" x14ac:dyDescent="0.3">
      <c r="G40" s="6"/>
    </row>
    <row r="41" spans="7:7" x14ac:dyDescent="0.3">
      <c r="G41" s="6"/>
    </row>
    <row r="42" spans="7:7" x14ac:dyDescent="0.3">
      <c r="G42" s="6"/>
    </row>
    <row r="43" spans="7:7" x14ac:dyDescent="0.3">
      <c r="G43" s="6"/>
    </row>
    <row r="45" spans="7:7" x14ac:dyDescent="0.3">
      <c r="G45" s="6"/>
    </row>
  </sheetData>
  <conditionalFormatting sqref="G32:G43">
    <cfRule type="dataBar" priority="2">
      <dataBar>
        <cfvo type="min"/>
        <cfvo type="max"/>
        <color rgb="FF638EC6"/>
      </dataBar>
      <extLst>
        <ext xmlns:x14="http://schemas.microsoft.com/office/spreadsheetml/2009/9/main" uri="{B025F937-C7B1-47D3-B67F-A62EFF666E3E}">
          <x14:id>{955AE73C-661A-41D4-975B-FF0700646180}</x14:id>
        </ext>
      </extLst>
    </cfRule>
  </conditionalFormatting>
  <conditionalFormatting sqref="G45">
    <cfRule type="dataBar" priority="1">
      <dataBar>
        <cfvo type="min"/>
        <cfvo type="max"/>
        <color rgb="FF638EC6"/>
      </dataBar>
      <extLst>
        <ext xmlns:x14="http://schemas.microsoft.com/office/spreadsheetml/2009/9/main" uri="{B025F937-C7B1-47D3-B67F-A62EFF666E3E}">
          <x14:id>{D532C3FF-E3CE-486A-AECC-32E37799CDF3}</x14:id>
        </ext>
      </extLst>
    </cfRule>
  </conditionalFormatting>
  <hyperlinks>
    <hyperlink ref="G3" location="employee_data!A1" display="Employee Data" xr:uid="{5E94BE19-A1DF-4E59-9715-67D42FDE5DCD}"/>
  </hyperlink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955AE73C-661A-41D4-975B-FF0700646180}">
            <x14:dataBar minLength="0" maxLength="100" gradient="0">
              <x14:cfvo type="autoMin"/>
              <x14:cfvo type="autoMax"/>
              <x14:negativeFillColor rgb="FFFF0000"/>
              <x14:axisColor rgb="FF000000"/>
            </x14:dataBar>
          </x14:cfRule>
          <xm:sqref>G32:G43</xm:sqref>
        </x14:conditionalFormatting>
        <x14:conditionalFormatting xmlns:xm="http://schemas.microsoft.com/office/excel/2006/main">
          <x14:cfRule type="dataBar" id="{D532C3FF-E3CE-486A-AECC-32E37799CDF3}">
            <x14:dataBar minLength="0" maxLength="100" gradient="0">
              <x14:cfvo type="autoMin"/>
              <x14:cfvo type="autoMax"/>
              <x14:negativeFillColor rgb="FFFF0000"/>
              <x14:axisColor rgb="FF000000"/>
            </x14:dataBar>
          </x14:cfRule>
          <xm:sqref>G45</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EDA91-EDC8-4195-AF3D-0A63082CBB60}">
  <dimension ref="B1:J37"/>
  <sheetViews>
    <sheetView showGridLines="0" workbookViewId="0">
      <selection activeCell="I19" sqref="I19"/>
    </sheetView>
  </sheetViews>
  <sheetFormatPr defaultRowHeight="14.4" x14ac:dyDescent="0.3"/>
  <cols>
    <col min="2" max="2" width="5.33203125" customWidth="1"/>
    <col min="3" max="3" width="23.5546875" bestFit="1" customWidth="1"/>
    <col min="4" max="4" width="15.33203125" bestFit="1" customWidth="1"/>
    <col min="5" max="5" width="14" customWidth="1"/>
    <col min="9" max="9" width="32.77734375" bestFit="1" customWidth="1"/>
  </cols>
  <sheetData>
    <row r="1" spans="2:10" s="36" customFormat="1" ht="31.8" customHeight="1" x14ac:dyDescent="0.3">
      <c r="B1" s="68" t="s">
        <v>1032</v>
      </c>
    </row>
    <row r="3" spans="2:10" x14ac:dyDescent="0.3">
      <c r="I3" s="12" t="s">
        <v>1043</v>
      </c>
    </row>
    <row r="4" spans="2:10" x14ac:dyDescent="0.3">
      <c r="B4" s="69" t="s">
        <v>995</v>
      </c>
      <c r="C4" s="70" t="s">
        <v>864</v>
      </c>
      <c r="D4" s="70">
        <f>COUNTA(Table3[Name])</f>
        <v>972</v>
      </c>
    </row>
    <row r="5" spans="2:10" x14ac:dyDescent="0.3">
      <c r="B5" s="11"/>
    </row>
    <row r="6" spans="2:10" x14ac:dyDescent="0.3">
      <c r="B6" s="71">
        <v>1</v>
      </c>
      <c r="C6" s="72" t="s">
        <v>860</v>
      </c>
      <c r="D6" s="72"/>
      <c r="I6" s="37" t="s">
        <v>1034</v>
      </c>
      <c r="J6" s="38">
        <f>_xlfn.MAXIFS(employees_data!N:N,employees_data!C:C,"male")</f>
        <v>40</v>
      </c>
    </row>
    <row r="7" spans="2:10" x14ac:dyDescent="0.3">
      <c r="B7" s="11"/>
      <c r="I7" s="37" t="s">
        <v>1033</v>
      </c>
      <c r="J7" s="38">
        <f>_xlfn.MAXIFS(employees_data!N:N,employees_data!C:C,"Female")</f>
        <v>32</v>
      </c>
    </row>
    <row r="8" spans="2:10" x14ac:dyDescent="0.3">
      <c r="B8" s="11" t="s">
        <v>861</v>
      </c>
      <c r="C8" s="73" t="s">
        <v>1</v>
      </c>
      <c r="D8" s="74" t="s">
        <v>862</v>
      </c>
      <c r="E8" s="74" t="s">
        <v>863</v>
      </c>
    </row>
    <row r="9" spans="2:10" x14ac:dyDescent="0.3">
      <c r="B9" s="11"/>
      <c r="C9" s="2" t="s">
        <v>12</v>
      </c>
      <c r="D9" s="63">
        <f>COUNTIFS(employees_data!C:C,"Female")</f>
        <v>471</v>
      </c>
      <c r="E9" s="64">
        <f>D9/$D$4</f>
        <v>0.48456790123456789</v>
      </c>
    </row>
    <row r="10" spans="2:10" x14ac:dyDescent="0.3">
      <c r="B10" s="11"/>
      <c r="C10" s="2" t="s">
        <v>7</v>
      </c>
      <c r="D10" s="63">
        <f>COUNTIFS(employees_data!C:C,"Male")</f>
        <v>501</v>
      </c>
      <c r="E10" s="64">
        <f>D10/$D$4</f>
        <v>0.51543209876543206</v>
      </c>
    </row>
    <row r="11" spans="2:10" x14ac:dyDescent="0.3">
      <c r="B11" s="11"/>
      <c r="C11" s="2" t="s">
        <v>16</v>
      </c>
      <c r="D11" s="2">
        <f>COUNTIFS(employees_data!C:C,"Other")</f>
        <v>0</v>
      </c>
      <c r="E11" s="3">
        <f>D11/$D$4</f>
        <v>0</v>
      </c>
    </row>
    <row r="12" spans="2:10" x14ac:dyDescent="0.3">
      <c r="B12" s="11"/>
    </row>
    <row r="13" spans="2:10" x14ac:dyDescent="0.3">
      <c r="B13" s="75">
        <v>2</v>
      </c>
      <c r="C13" s="76" t="s">
        <v>905</v>
      </c>
      <c r="D13" s="76"/>
    </row>
    <row r="14" spans="2:10" x14ac:dyDescent="0.3">
      <c r="B14" s="11"/>
    </row>
    <row r="15" spans="2:10" x14ac:dyDescent="0.3">
      <c r="B15" s="11" t="s">
        <v>861</v>
      </c>
      <c r="C15" s="73" t="s">
        <v>906</v>
      </c>
      <c r="D15" s="74" t="s">
        <v>1030</v>
      </c>
      <c r="E15" s="74" t="s">
        <v>1031</v>
      </c>
      <c r="F15" s="74" t="s">
        <v>1031</v>
      </c>
    </row>
    <row r="16" spans="2:10" x14ac:dyDescent="0.3">
      <c r="B16" s="11"/>
      <c r="C16" s="2" t="s">
        <v>9</v>
      </c>
      <c r="D16" s="65">
        <f>COUNTIF(Table3[Loc],"Bellevue")</f>
        <v>260</v>
      </c>
      <c r="E16" s="66">
        <f>COUNTIFS(Table3[Gender],"Female",Table3[Loc],"Bellevue")</f>
        <v>137</v>
      </c>
      <c r="F16" s="66">
        <f>COUNTIFS(Table3[Gender],"Male",Table3[Loc],"Bellevue")</f>
        <v>123</v>
      </c>
    </row>
    <row r="17" spans="2:6" x14ac:dyDescent="0.3">
      <c r="B17" s="11"/>
      <c r="C17" s="2" t="s">
        <v>904</v>
      </c>
      <c r="D17" s="65">
        <f>COUNTIF(Table3[Loc],"Los Angeles")</f>
        <v>367</v>
      </c>
      <c r="E17" s="66">
        <f>COUNTIFS(Table3[Gender],"Female",Table3[Loc],"los Angeles")</f>
        <v>175</v>
      </c>
      <c r="F17" s="66">
        <f>COUNTIFS(Table3[Gender],"Male",Table3[Loc],"Los Angeles")</f>
        <v>192</v>
      </c>
    </row>
    <row r="18" spans="2:6" x14ac:dyDescent="0.3">
      <c r="B18" s="11"/>
      <c r="C18" s="2" t="s">
        <v>22</v>
      </c>
      <c r="D18" s="65">
        <f>COUNTIF(Table3[Loc],"Wellington")</f>
        <v>345</v>
      </c>
      <c r="E18" s="66">
        <f>COUNTIFS(Table3[Gender],"Female",Table3[Loc],"Wellington")</f>
        <v>159</v>
      </c>
      <c r="F18" s="66">
        <f>COUNTIFS(Table3[Gender],"Male",Table3[Loc],"Wellington")</f>
        <v>186</v>
      </c>
    </row>
    <row r="19" spans="2:6" x14ac:dyDescent="0.3">
      <c r="B19" s="11"/>
      <c r="E19" s="67"/>
    </row>
    <row r="20" spans="2:6" x14ac:dyDescent="0.3">
      <c r="B20" s="11"/>
    </row>
    <row r="21" spans="2:6" x14ac:dyDescent="0.3">
      <c r="B21" s="75">
        <v>3</v>
      </c>
      <c r="C21" s="76" t="s">
        <v>910</v>
      </c>
      <c r="D21" s="76"/>
    </row>
    <row r="23" spans="2:6" x14ac:dyDescent="0.3">
      <c r="C23" s="73" t="s">
        <v>2</v>
      </c>
      <c r="D23" s="74" t="s">
        <v>12</v>
      </c>
      <c r="E23" s="74" t="s">
        <v>7</v>
      </c>
      <c r="F23" s="73" t="s">
        <v>911</v>
      </c>
    </row>
    <row r="24" spans="2:6" x14ac:dyDescent="0.3">
      <c r="C24" s="2" t="s">
        <v>48</v>
      </c>
      <c r="D24" s="9">
        <f>AVERAGEIFS(employees_data!$E:$E,employees_data!$D:$D,"Accounting",employees_data!$C:$C,"Female")</f>
        <v>80124.444444444438</v>
      </c>
      <c r="E24" s="9">
        <f>AVERAGEIFS(employees_data!$E:$E,employees_data!$D:$D,"Accounting",employees_data!$C:$C,"male")</f>
        <v>66228.787878787873</v>
      </c>
      <c r="F24" s="3">
        <f t="shared" ref="F24:F35" si="0">E24/D24-1</f>
        <v>-0.17342593339653467</v>
      </c>
    </row>
    <row r="25" spans="2:6" x14ac:dyDescent="0.3">
      <c r="C25" s="2" t="s">
        <v>29</v>
      </c>
      <c r="D25" s="9">
        <f>AVERAGEIFS(employees_data!$E:$E,employees_data!$D:$D,"Business Development",employees_data!$C:$C,"Female")</f>
        <v>69706.75675675676</v>
      </c>
      <c r="E25" s="9">
        <f>AVERAGEIFS(employees_data!$E:$E,employees_data!$D:$D,"Business Development",employees_data!$C:$C,"male")</f>
        <v>73915</v>
      </c>
      <c r="F25" s="3">
        <f t="shared" si="0"/>
        <v>6.0370664753891745E-2</v>
      </c>
    </row>
    <row r="26" spans="2:6" x14ac:dyDescent="0.3">
      <c r="C26" s="2" t="s">
        <v>13</v>
      </c>
      <c r="D26" s="9">
        <f>AVERAGEIFS(employees_data!$E:$E,employees_data!$D:$D,"Engineering",employees_data!$C:$C,"Female")</f>
        <v>68337.567567567574</v>
      </c>
      <c r="E26" s="9">
        <f>AVERAGEIFS(employees_data!$E:$E,employees_data!$D:$D,"Engineering",employees_data!$C:$C,"male")</f>
        <v>76965.25</v>
      </c>
      <c r="F26" s="3">
        <f t="shared" si="0"/>
        <v>0.12625094423944705</v>
      </c>
    </row>
    <row r="27" spans="2:6" x14ac:dyDescent="0.3">
      <c r="C27" s="2" t="s">
        <v>24</v>
      </c>
      <c r="D27" s="9">
        <f>AVERAGEIFS(employees_data!$E:$E,employees_data!$D:$D,"Human resources",employees_data!$C:$C,"Female")</f>
        <v>68743.5</v>
      </c>
      <c r="E27" s="9">
        <f>AVERAGEIFS(employees_data!$E:$E,employees_data!$D:$D,"Human Resources",employees_data!$C:$C,"male")</f>
        <v>73504.523809523816</v>
      </c>
      <c r="F27" s="3">
        <f t="shared" si="0"/>
        <v>6.92578034217608E-2</v>
      </c>
    </row>
    <row r="28" spans="2:6" x14ac:dyDescent="0.3">
      <c r="C28" s="2" t="s">
        <v>17</v>
      </c>
      <c r="D28" s="9">
        <f>AVERAGEIFS(employees_data!$E:$E,employees_data!$D:$D,"Legal",employees_data!$C:$C,"Female")</f>
        <v>76203.75</v>
      </c>
      <c r="E28" s="9">
        <f>AVERAGEIFS(employees_data!$E:$E,employees_data!$D:$D,"Legal",employees_data!$C:$C,"male")</f>
        <v>77419.600000000006</v>
      </c>
      <c r="F28" s="3">
        <f t="shared" si="0"/>
        <v>1.5955251546019733E-2</v>
      </c>
    </row>
    <row r="29" spans="2:6" x14ac:dyDescent="0.3">
      <c r="C29" s="2" t="s">
        <v>63</v>
      </c>
      <c r="D29" s="9">
        <f>AVERAGEIFS(employees_data!$E:$E,employees_data!$D:$D,"marketing",employees_data!$C:$C,"Female")</f>
        <v>75522.820512820515</v>
      </c>
      <c r="E29" s="9">
        <f>AVERAGEIFS(employees_data!$E:$E,employees_data!$D:$D,"Marketing",employees_data!$C:$C,"male")</f>
        <v>75013.928571428565</v>
      </c>
      <c r="F29" s="3">
        <f t="shared" si="0"/>
        <v>-6.7382539202910374E-3</v>
      </c>
    </row>
    <row r="30" spans="2:6" x14ac:dyDescent="0.3">
      <c r="C30" s="2" t="s">
        <v>32</v>
      </c>
      <c r="D30" s="9">
        <f>AVERAGEIFS(employees_data!$E:$E,employees_data!$D:$D,"Product Management",employees_data!$C:$C,"Female")</f>
        <v>71037.5</v>
      </c>
      <c r="E30" s="9">
        <f>AVERAGEIFS(employees_data!$E:$E,employees_data!$D:$D,"Product Management",employees_data!$C:$C,"male")</f>
        <v>80146.304347826081</v>
      </c>
      <c r="F30" s="3">
        <f t="shared" si="0"/>
        <v>0.12822529435616503</v>
      </c>
    </row>
    <row r="31" spans="2:6" x14ac:dyDescent="0.3">
      <c r="C31" s="2" t="s">
        <v>45</v>
      </c>
      <c r="D31" s="9">
        <f>AVERAGEIFS(employees_data!$E:$E,employees_data!$D:$D,"Research and Development",employees_data!$C:$C,"Female")</f>
        <v>73531.463414634141</v>
      </c>
      <c r="E31" s="9">
        <f>AVERAGEIFS(employees_data!$E:$E,employees_data!$D:$D,"Research and Development",employees_data!$C:$C,"male")</f>
        <v>65885.833333333328</v>
      </c>
      <c r="F31" s="3">
        <f t="shared" si="0"/>
        <v>-0.10397766787515328</v>
      </c>
    </row>
    <row r="32" spans="2:6" x14ac:dyDescent="0.3">
      <c r="C32" s="2" t="s">
        <v>8</v>
      </c>
      <c r="D32" s="9">
        <f>AVERAGEIFS(employees_data!$E:$E,employees_data!$D:$D,"Sales",employees_data!$C:$C,"Female")</f>
        <v>63964.571428571428</v>
      </c>
      <c r="E32" s="9">
        <f>AVERAGEIFS(employees_data!$E:$E,employees_data!$D:$D,"Sales",employees_data!$C:$C,"male")</f>
        <v>75566.666666666672</v>
      </c>
      <c r="F32" s="3">
        <f t="shared" si="0"/>
        <v>0.18138314662283306</v>
      </c>
    </row>
    <row r="33" spans="3:6" x14ac:dyDescent="0.3">
      <c r="C33" s="2" t="s">
        <v>50</v>
      </c>
      <c r="D33" s="9">
        <f>AVERAGEIFS(employees_data!$E:$E,employees_data!$D:$D,"Services",employees_data!$C:$C,"Female")</f>
        <v>78422.222222222219</v>
      </c>
      <c r="E33" s="9">
        <f>AVERAGEIFS(employees_data!$E:$E,employees_data!$D:$D,"Services",employees_data!$C:$C,"male")</f>
        <v>74936.304347826081</v>
      </c>
      <c r="F33" s="3">
        <f t="shared" si="0"/>
        <v>-4.4450638806411535E-2</v>
      </c>
    </row>
    <row r="34" spans="3:6" x14ac:dyDescent="0.3">
      <c r="C34" s="2" t="s">
        <v>19</v>
      </c>
      <c r="D34" s="9">
        <f>AVERAGEIFS(employees_data!$E:$E,employees_data!$D:$D,"Support",employees_data!$C:$C,"Female")</f>
        <v>74252.432432432426</v>
      </c>
      <c r="E34" s="9">
        <f>AVERAGEIFS(employees_data!$E:$E,employees_data!$D:$D,"Support",employees_data!$C:$C,"male")</f>
        <v>76918.292682926825</v>
      </c>
      <c r="F34" s="3">
        <f t="shared" si="0"/>
        <v>3.590266558499966E-2</v>
      </c>
    </row>
    <row r="35" spans="3:6" x14ac:dyDescent="0.3">
      <c r="C35" s="2" t="s">
        <v>37</v>
      </c>
      <c r="D35" s="9">
        <f>AVERAGEIFS(employees_data!$E:$E,employees_data!$D:$D,"Training",employees_data!$C:$C,"Female")</f>
        <v>71395.897435897437</v>
      </c>
      <c r="E35" s="9">
        <f>AVERAGEIFS(employees_data!$E:$E,employees_data!$D:$D,"Training",employees_data!$C:$C,"male")</f>
        <v>78582.631578947374</v>
      </c>
      <c r="F35" s="3">
        <f t="shared" si="0"/>
        <v>0.10066032364818334</v>
      </c>
    </row>
    <row r="37" spans="3:6" x14ac:dyDescent="0.3">
      <c r="C37" s="2" t="s">
        <v>912</v>
      </c>
      <c r="D37" s="9">
        <f>SUM(D24:D35)</f>
        <v>871242.9262153469</v>
      </c>
      <c r="E37" s="9">
        <f>SUM(E24:E35)</f>
        <v>895083.12321726675</v>
      </c>
      <c r="F37" s="3">
        <f>E37/D37-1</f>
        <v>2.7363432499223794E-2</v>
      </c>
    </row>
  </sheetData>
  <conditionalFormatting sqref="F24:F35">
    <cfRule type="dataBar" priority="2">
      <dataBar>
        <cfvo type="min"/>
        <cfvo type="max"/>
        <color rgb="FF638EC6"/>
      </dataBar>
      <extLst>
        <ext xmlns:x14="http://schemas.microsoft.com/office/spreadsheetml/2009/9/main" uri="{B025F937-C7B1-47D3-B67F-A62EFF666E3E}">
          <x14:id>{F20A03B2-F419-45D6-95B5-9A28CF93846D}</x14:id>
        </ext>
      </extLst>
    </cfRule>
  </conditionalFormatting>
  <conditionalFormatting sqref="F37">
    <cfRule type="dataBar" priority="1">
      <dataBar>
        <cfvo type="min"/>
        <cfvo type="max"/>
        <color rgb="FF638EC6"/>
      </dataBar>
      <extLst>
        <ext xmlns:x14="http://schemas.microsoft.com/office/spreadsheetml/2009/9/main" uri="{B025F937-C7B1-47D3-B67F-A62EFF666E3E}">
          <x14:id>{1DA49AFA-3965-4C0F-B863-1F40DC48DA6D}</x14:id>
        </ext>
      </extLst>
    </cfRule>
  </conditionalFormatting>
  <hyperlinks>
    <hyperlink ref="I3" location="employee_data!A1" display="Employee Data" xr:uid="{83CA669E-498B-45DA-B6E6-07CF40DF4F21}"/>
  </hyperlinks>
  <pageMargins left="0.7" right="0.7" top="0.75" bottom="0.75" header="0.3" footer="0.3"/>
  <pageSetup orientation="portrait" r:id="rId1"/>
  <ignoredErrors>
    <ignoredError sqref="D10" formula="1"/>
  </ignoredErrors>
  <extLst>
    <ext xmlns:x14="http://schemas.microsoft.com/office/spreadsheetml/2009/9/main" uri="{78C0D931-6437-407d-A8EE-F0AAD7539E65}">
      <x14:conditionalFormattings>
        <x14:conditionalFormatting xmlns:xm="http://schemas.microsoft.com/office/excel/2006/main">
          <x14:cfRule type="dataBar" id="{F20A03B2-F419-45D6-95B5-9A28CF93846D}">
            <x14:dataBar minLength="0" maxLength="100" gradient="0">
              <x14:cfvo type="autoMin"/>
              <x14:cfvo type="autoMax"/>
              <x14:negativeFillColor rgb="FFFF0000"/>
              <x14:axisColor rgb="FF000000"/>
            </x14:dataBar>
          </x14:cfRule>
          <xm:sqref>F24:F35</xm:sqref>
        </x14:conditionalFormatting>
        <x14:conditionalFormatting xmlns:xm="http://schemas.microsoft.com/office/excel/2006/main">
          <x14:cfRule type="dataBar" id="{1DA49AFA-3965-4C0F-B863-1F40DC48DA6D}">
            <x14:dataBar minLength="0" maxLength="100" gradient="0">
              <x14:cfvo type="autoMin"/>
              <x14:cfvo type="autoMax"/>
              <x14:negativeFillColor rgb="FFFF0000"/>
              <x14:axisColor rgb="FF000000"/>
            </x14:dataBar>
          </x14:cfRule>
          <xm:sqref>F37</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F4551-4804-4AA9-9F5A-CED7614BC9D5}">
  <dimension ref="B1:F20"/>
  <sheetViews>
    <sheetView showGridLines="0" workbookViewId="0">
      <selection activeCell="H10" sqref="H10"/>
    </sheetView>
  </sheetViews>
  <sheetFormatPr defaultColWidth="24" defaultRowHeight="14.4" x14ac:dyDescent="0.3"/>
  <cols>
    <col min="1" max="1" width="5.33203125" customWidth="1"/>
    <col min="2" max="2" width="23.5546875" bestFit="1" customWidth="1"/>
    <col min="3" max="3" width="19.5546875" bestFit="1" customWidth="1"/>
    <col min="4" max="4" width="20.88671875" bestFit="1" customWidth="1"/>
    <col min="5" max="5" width="20.88671875" customWidth="1"/>
  </cols>
  <sheetData>
    <row r="1" spans="2:6" s="22" customFormat="1" ht="46.8" customHeight="1" x14ac:dyDescent="0.3">
      <c r="B1" s="52" t="s">
        <v>1021</v>
      </c>
    </row>
    <row r="3" spans="2:6" x14ac:dyDescent="0.3">
      <c r="F3" s="12" t="s">
        <v>1043</v>
      </c>
    </row>
    <row r="4" spans="2:6" ht="15" thickBot="1" x14ac:dyDescent="0.35"/>
    <row r="5" spans="2:6" ht="15" thickBot="1" x14ac:dyDescent="0.35"/>
    <row r="6" spans="2:6" ht="15" thickBot="1" x14ac:dyDescent="0.35"/>
    <row r="7" spans="2:6" ht="29.4" thickBot="1" x14ac:dyDescent="0.35">
      <c r="B7" s="18" t="s">
        <v>909</v>
      </c>
      <c r="C7" s="29" t="s">
        <v>996</v>
      </c>
      <c r="D7" s="29" t="s">
        <v>997</v>
      </c>
      <c r="E7" s="17" t="s">
        <v>998</v>
      </c>
    </row>
    <row r="8" spans="2:6" x14ac:dyDescent="0.3">
      <c r="B8" s="19" t="s">
        <v>48</v>
      </c>
      <c r="C8" s="20">
        <v>69</v>
      </c>
      <c r="D8" s="21">
        <v>37.768115942028984</v>
      </c>
      <c r="E8" s="21">
        <v>6.4927536231884062</v>
      </c>
    </row>
    <row r="9" spans="2:6" x14ac:dyDescent="0.3">
      <c r="B9" s="19" t="s">
        <v>29</v>
      </c>
      <c r="C9" s="20">
        <v>79</v>
      </c>
      <c r="D9" s="21">
        <v>37.278481012658226</v>
      </c>
      <c r="E9" s="21">
        <v>6.8607594936708862</v>
      </c>
    </row>
    <row r="10" spans="2:6" x14ac:dyDescent="0.3">
      <c r="B10" s="19" t="s">
        <v>13</v>
      </c>
      <c r="C10" s="20">
        <v>77</v>
      </c>
      <c r="D10" s="21">
        <v>33.987012987012989</v>
      </c>
      <c r="E10" s="21">
        <v>6.0259740259740262</v>
      </c>
    </row>
    <row r="11" spans="2:6" x14ac:dyDescent="0.3">
      <c r="B11" s="19" t="s">
        <v>24</v>
      </c>
      <c r="C11" s="20">
        <v>82</v>
      </c>
      <c r="D11" s="21">
        <v>38.085365853658537</v>
      </c>
      <c r="E11" s="21">
        <v>7.524390243902439</v>
      </c>
    </row>
    <row r="12" spans="2:6" x14ac:dyDescent="0.3">
      <c r="B12" s="19" t="s">
        <v>17</v>
      </c>
      <c r="C12" s="20">
        <v>90</v>
      </c>
      <c r="D12" s="21">
        <v>37.233333333333334</v>
      </c>
      <c r="E12" s="21">
        <v>7.5666666666666664</v>
      </c>
    </row>
    <row r="13" spans="2:6" x14ac:dyDescent="0.3">
      <c r="B13" s="19" t="s">
        <v>63</v>
      </c>
      <c r="C13" s="20">
        <v>67</v>
      </c>
      <c r="D13" s="21">
        <v>36.343283582089555</v>
      </c>
      <c r="E13" s="21">
        <v>7.4776119402985071</v>
      </c>
    </row>
    <row r="14" spans="2:6" x14ac:dyDescent="0.3">
      <c r="B14" s="19" t="s">
        <v>923</v>
      </c>
      <c r="C14" s="20">
        <v>28</v>
      </c>
      <c r="D14" s="21">
        <v>35.5</v>
      </c>
      <c r="E14" s="21">
        <v>7.9642857142857144</v>
      </c>
    </row>
    <row r="15" spans="2:6" x14ac:dyDescent="0.3">
      <c r="B15" s="19" t="s">
        <v>32</v>
      </c>
      <c r="C15" s="20">
        <v>86</v>
      </c>
      <c r="D15" s="21">
        <v>35.895348837209305</v>
      </c>
      <c r="E15" s="21">
        <v>6.4186046511627906</v>
      </c>
    </row>
    <row r="16" spans="2:6" x14ac:dyDescent="0.3">
      <c r="B16" s="19" t="s">
        <v>45</v>
      </c>
      <c r="C16" s="20">
        <v>77</v>
      </c>
      <c r="D16" s="21">
        <v>36.168831168831169</v>
      </c>
      <c r="E16" s="21">
        <v>7.5194805194805197</v>
      </c>
    </row>
    <row r="17" spans="2:5" x14ac:dyDescent="0.3">
      <c r="B17" s="19" t="s">
        <v>8</v>
      </c>
      <c r="C17" s="20">
        <v>80</v>
      </c>
      <c r="D17" s="21">
        <v>38.85</v>
      </c>
      <c r="E17" s="21">
        <v>8.2874999999999996</v>
      </c>
    </row>
    <row r="18" spans="2:5" x14ac:dyDescent="0.3">
      <c r="B18" s="19" t="s">
        <v>50</v>
      </c>
      <c r="C18" s="20">
        <v>82</v>
      </c>
      <c r="D18" s="21">
        <v>37.353658536585364</v>
      </c>
      <c r="E18" s="21">
        <v>7.1097560975609753</v>
      </c>
    </row>
    <row r="19" spans="2:5" x14ac:dyDescent="0.3">
      <c r="B19" s="19" t="s">
        <v>19</v>
      </c>
      <c r="C19" s="20">
        <v>78</v>
      </c>
      <c r="D19" s="21">
        <v>38.512820512820511</v>
      </c>
      <c r="E19" s="21">
        <v>7.2564102564102564</v>
      </c>
    </row>
    <row r="20" spans="2:5" x14ac:dyDescent="0.3">
      <c r="B20" s="19" t="s">
        <v>37</v>
      </c>
      <c r="C20" s="20">
        <v>77</v>
      </c>
      <c r="D20" s="21">
        <v>37.194805194805198</v>
      </c>
      <c r="E20" s="21">
        <v>6.4675324675324672</v>
      </c>
    </row>
  </sheetData>
  <hyperlinks>
    <hyperlink ref="F3" location="employee_data!A1" display="Employee Data" xr:uid="{1D923F82-22E8-48FA-9508-3FAF4D2E795D}"/>
  </hyperlink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050B1-37D5-4D39-934F-79123BE8C019}">
  <dimension ref="B1:I15"/>
  <sheetViews>
    <sheetView showGridLines="0" zoomScaleNormal="100" workbookViewId="0">
      <selection activeCell="I12" sqref="I12"/>
    </sheetView>
  </sheetViews>
  <sheetFormatPr defaultRowHeight="14.4" x14ac:dyDescent="0.3"/>
  <cols>
    <col min="1" max="1" width="5" customWidth="1"/>
    <col min="2" max="2" width="26.6640625" customWidth="1"/>
    <col min="3" max="5" width="19.88671875" customWidth="1"/>
    <col min="6" max="6" width="15.5546875" customWidth="1"/>
    <col min="7" max="7" width="25.88671875" bestFit="1" customWidth="1"/>
    <col min="9" max="9" width="25.88671875" bestFit="1" customWidth="1"/>
    <col min="15" max="15" width="24.88671875" customWidth="1"/>
  </cols>
  <sheetData>
    <row r="1" spans="2:9" s="27" customFormat="1" ht="30.6" customHeight="1" x14ac:dyDescent="0.75">
      <c r="B1" s="26" t="s">
        <v>1020</v>
      </c>
      <c r="E1" s="28"/>
    </row>
    <row r="3" spans="2:9" x14ac:dyDescent="0.3">
      <c r="B3" t="s">
        <v>2</v>
      </c>
      <c r="C3" s="4" t="s">
        <v>46</v>
      </c>
      <c r="D3" s="4" t="s">
        <v>20</v>
      </c>
      <c r="E3" s="4" t="s">
        <v>25</v>
      </c>
      <c r="F3" s="4" t="s">
        <v>14</v>
      </c>
      <c r="G3" s="4" t="s">
        <v>10</v>
      </c>
      <c r="I3" s="12" t="s">
        <v>1043</v>
      </c>
    </row>
    <row r="4" spans="2:9" x14ac:dyDescent="0.3">
      <c r="B4" t="s">
        <v>8</v>
      </c>
      <c r="C4" s="5">
        <v>5.0000000000000001E-3</v>
      </c>
      <c r="D4" s="5">
        <v>1.2E-2</v>
      </c>
      <c r="E4" s="5">
        <v>2.1000000000000001E-2</v>
      </c>
      <c r="F4" s="5">
        <v>5.0999999999999997E-2</v>
      </c>
      <c r="G4" s="5">
        <v>8.7999999999999995E-2</v>
      </c>
    </row>
    <row r="5" spans="2:9" x14ac:dyDescent="0.3">
      <c r="B5" t="s">
        <v>13</v>
      </c>
      <c r="C5" s="5">
        <v>5.0000000000000001E-3</v>
      </c>
      <c r="D5" s="5">
        <v>1.0999999999999999E-2</v>
      </c>
      <c r="E5" s="5">
        <v>3.5000000000000003E-2</v>
      </c>
      <c r="F5" s="5">
        <v>4.2999999999999997E-2</v>
      </c>
      <c r="G5" s="5">
        <v>6.0999999999999999E-2</v>
      </c>
    </row>
    <row r="6" spans="2:9" x14ac:dyDescent="0.3">
      <c r="B6" t="s">
        <v>17</v>
      </c>
      <c r="C6" s="5">
        <v>5.0000000000000001E-3</v>
      </c>
      <c r="D6" s="5">
        <v>1.9E-2</v>
      </c>
      <c r="E6" s="5">
        <v>2.1000000000000001E-2</v>
      </c>
      <c r="F6" s="5">
        <v>5.3999999999999999E-2</v>
      </c>
      <c r="G6" s="5">
        <v>6.4000000000000001E-2</v>
      </c>
    </row>
    <row r="7" spans="2:9" x14ac:dyDescent="0.3">
      <c r="B7" t="s">
        <v>19</v>
      </c>
      <c r="C7" s="5">
        <v>5.0000000000000001E-3</v>
      </c>
      <c r="D7" s="5">
        <v>0.01</v>
      </c>
      <c r="E7" s="5">
        <v>2.8000000000000001E-2</v>
      </c>
      <c r="F7" s="5">
        <v>4.9000000000000002E-2</v>
      </c>
      <c r="G7" s="5">
        <v>7.5999999999999998E-2</v>
      </c>
    </row>
    <row r="8" spans="2:9" x14ac:dyDescent="0.3">
      <c r="B8" t="s">
        <v>24</v>
      </c>
      <c r="C8" s="5">
        <v>5.0000000000000001E-3</v>
      </c>
      <c r="D8" s="5">
        <v>1.2999999999999999E-2</v>
      </c>
      <c r="E8" s="5">
        <v>2.7E-2</v>
      </c>
      <c r="F8" s="5">
        <v>5.3999999999999999E-2</v>
      </c>
      <c r="G8" s="5">
        <v>7.5999999999999998E-2</v>
      </c>
    </row>
    <row r="9" spans="2:9" x14ac:dyDescent="0.3">
      <c r="B9" t="s">
        <v>29</v>
      </c>
      <c r="C9" s="5">
        <v>5.0000000000000001E-3</v>
      </c>
      <c r="D9" s="5">
        <v>1.7999999999999999E-2</v>
      </c>
      <c r="E9" s="5">
        <v>2.4E-2</v>
      </c>
      <c r="F9" s="5">
        <v>0.05</v>
      </c>
      <c r="G9" s="5">
        <v>7.2999999999999995E-2</v>
      </c>
    </row>
    <row r="10" spans="2:9" x14ac:dyDescent="0.3">
      <c r="B10" t="s">
        <v>32</v>
      </c>
      <c r="C10" s="5">
        <v>5.0000000000000001E-3</v>
      </c>
      <c r="D10" s="5">
        <v>0.01</v>
      </c>
      <c r="E10" s="5">
        <v>3.2000000000000001E-2</v>
      </c>
      <c r="F10" s="5">
        <v>4.1000000000000002E-2</v>
      </c>
      <c r="G10" s="5">
        <v>6.2E-2</v>
      </c>
    </row>
    <row r="11" spans="2:9" x14ac:dyDescent="0.3">
      <c r="B11" t="s">
        <v>37</v>
      </c>
      <c r="C11" s="5">
        <v>5.0000000000000001E-3</v>
      </c>
      <c r="D11" s="5">
        <v>1.9E-2</v>
      </c>
      <c r="E11" s="5">
        <v>0.04</v>
      </c>
      <c r="F11" s="5">
        <v>5.8999999999999997E-2</v>
      </c>
      <c r="G11" s="5">
        <v>6.3E-2</v>
      </c>
    </row>
    <row r="12" spans="2:9" x14ac:dyDescent="0.3">
      <c r="B12" t="s">
        <v>45</v>
      </c>
      <c r="C12" s="5">
        <v>5.0000000000000001E-3</v>
      </c>
      <c r="D12" s="5">
        <v>0.02</v>
      </c>
      <c r="E12" s="5">
        <v>3.3000000000000002E-2</v>
      </c>
      <c r="F12" s="5">
        <v>5.3999999999999999E-2</v>
      </c>
      <c r="G12" s="5">
        <v>8.4000000000000005E-2</v>
      </c>
    </row>
    <row r="13" spans="2:9" x14ac:dyDescent="0.3">
      <c r="B13" t="s">
        <v>48</v>
      </c>
      <c r="C13" s="5">
        <v>5.0000000000000001E-3</v>
      </c>
      <c r="D13" s="5">
        <v>1.2E-2</v>
      </c>
      <c r="E13" s="5">
        <v>0.02</v>
      </c>
      <c r="F13" s="5">
        <v>5.8000000000000003E-2</v>
      </c>
      <c r="G13" s="5">
        <v>7.0999999999999994E-2</v>
      </c>
    </row>
    <row r="14" spans="2:9" x14ac:dyDescent="0.3">
      <c r="B14" t="s">
        <v>50</v>
      </c>
      <c r="C14" s="5">
        <v>5.0000000000000001E-3</v>
      </c>
      <c r="D14" s="5">
        <v>1.4999999999999999E-2</v>
      </c>
      <c r="E14" s="5">
        <v>2.3E-2</v>
      </c>
      <c r="F14" s="5">
        <v>5.2999999999999999E-2</v>
      </c>
      <c r="G14" s="5">
        <v>7.1999999999999995E-2</v>
      </c>
    </row>
    <row r="15" spans="2:9" x14ac:dyDescent="0.3">
      <c r="B15" t="s">
        <v>63</v>
      </c>
      <c r="C15" s="5">
        <v>5.0000000000000001E-3</v>
      </c>
      <c r="D15" s="5">
        <v>1.2999999999999999E-2</v>
      </c>
      <c r="E15" s="5">
        <v>3.5000000000000003E-2</v>
      </c>
      <c r="F15" s="5">
        <v>5.8000000000000003E-2</v>
      </c>
      <c r="G15" s="5">
        <v>9.9000000000000005E-2</v>
      </c>
    </row>
  </sheetData>
  <hyperlinks>
    <hyperlink ref="I3" location="employee_data!A1" display="Employee Data" xr:uid="{2B283E57-53F5-4A73-8E67-E28A4CF348C2}"/>
  </hyperlink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1FDE6-9AD0-4309-8C11-0E65CF078FB3}">
  <dimension ref="A1:M973"/>
  <sheetViews>
    <sheetView showGridLines="0" workbookViewId="0">
      <selection activeCell="F1" activeCellId="2" sqref="C1:C1048576 E1:E1048576 F1:F1048576"/>
    </sheetView>
  </sheetViews>
  <sheetFormatPr defaultRowHeight="14.4" x14ac:dyDescent="0.3"/>
  <cols>
    <col min="1" max="1" width="24.88671875" style="1" bestFit="1" customWidth="1"/>
    <col min="2" max="2" width="9" style="14" customWidth="1"/>
    <col min="3" max="3" width="23.5546875" style="14" bestFit="1" customWidth="1"/>
    <col min="4" max="4" width="9.5546875" style="15" bestFit="1" customWidth="1"/>
    <col min="5" max="5" width="10.33203125" style="1" bestFit="1" customWidth="1"/>
    <col min="6" max="6" width="11.88671875" style="24" bestFit="1" customWidth="1"/>
    <col min="7" max="7" width="16.44140625" bestFit="1" customWidth="1"/>
    <col min="8" max="8" width="10.6640625" bestFit="1" customWidth="1"/>
    <col min="9" max="9" width="19.109375" customWidth="1"/>
    <col min="10" max="10" width="16" bestFit="1" customWidth="1"/>
    <col min="11" max="11" width="14.77734375" customWidth="1"/>
    <col min="12" max="12" width="10.77734375" bestFit="1" customWidth="1"/>
    <col min="13" max="13" width="11.109375" bestFit="1" customWidth="1"/>
  </cols>
  <sheetData>
    <row r="1" spans="1:13" x14ac:dyDescent="0.3">
      <c r="A1" s="1" t="s">
        <v>0</v>
      </c>
      <c r="B1" s="14" t="s">
        <v>1</v>
      </c>
      <c r="C1" s="14" t="s">
        <v>2</v>
      </c>
      <c r="D1" s="15" t="s">
        <v>3</v>
      </c>
      <c r="E1" s="1" t="s">
        <v>5</v>
      </c>
      <c r="F1" s="24" t="s">
        <v>907</v>
      </c>
      <c r="G1" t="s">
        <v>908</v>
      </c>
    </row>
    <row r="2" spans="1:13" x14ac:dyDescent="0.3">
      <c r="A2" s="1" t="s">
        <v>6</v>
      </c>
      <c r="B2" s="14" t="s">
        <v>7</v>
      </c>
      <c r="C2" s="14" t="s">
        <v>8</v>
      </c>
      <c r="D2" s="15">
        <v>88050</v>
      </c>
      <c r="E2" s="1" t="s">
        <v>10</v>
      </c>
      <c r="F2" s="24">
        <v>8.7999999999999995E-2</v>
      </c>
      <c r="G2" s="23">
        <f>bonus_calc[[#This Row],[Salary]]*bonus_calc[[#This Row],[Bonus pct]]</f>
        <v>7748.4</v>
      </c>
      <c r="I2" s="12" t="s">
        <v>1043</v>
      </c>
    </row>
    <row r="3" spans="1:13" x14ac:dyDescent="0.3">
      <c r="A3" s="1" t="s">
        <v>11</v>
      </c>
      <c r="B3" s="14" t="s">
        <v>12</v>
      </c>
      <c r="C3" s="14" t="s">
        <v>13</v>
      </c>
      <c r="D3" s="15">
        <v>68220</v>
      </c>
      <c r="E3" s="1" t="s">
        <v>14</v>
      </c>
      <c r="F3" s="24">
        <v>4.2999999999999997E-2</v>
      </c>
      <c r="G3" s="23">
        <f>bonus_calc[[#This Row],[Salary]]*bonus_calc[[#This Row],[Bonus pct]]</f>
        <v>2933.4599999999996</v>
      </c>
    </row>
    <row r="4" spans="1:13" x14ac:dyDescent="0.3">
      <c r="A4" s="1" t="s">
        <v>79</v>
      </c>
      <c r="B4" s="14" t="s">
        <v>12</v>
      </c>
      <c r="C4" s="14" t="s">
        <v>923</v>
      </c>
      <c r="D4" s="15">
        <v>118440</v>
      </c>
      <c r="E4" s="1" t="s">
        <v>14</v>
      </c>
      <c r="F4" s="24">
        <v>4.2999999999999997E-2</v>
      </c>
      <c r="G4" s="23">
        <f>bonus_calc[[#This Row],[Salary]]*bonus_calc[[#This Row],[Bonus pct]]</f>
        <v>5092.9199999999992</v>
      </c>
      <c r="I4" s="25" t="s">
        <v>999</v>
      </c>
      <c r="J4" s="25" t="s">
        <v>1000</v>
      </c>
      <c r="K4" s="25" t="s">
        <v>1</v>
      </c>
      <c r="L4" s="25" t="s">
        <v>2</v>
      </c>
      <c r="M4" s="25" t="s">
        <v>3</v>
      </c>
    </row>
    <row r="5" spans="1:13" x14ac:dyDescent="0.3">
      <c r="A5" s="1" t="s">
        <v>34</v>
      </c>
      <c r="B5" s="14" t="s">
        <v>12</v>
      </c>
      <c r="C5" s="14" t="s">
        <v>17</v>
      </c>
      <c r="D5" s="15">
        <v>56370</v>
      </c>
      <c r="E5" s="1" t="s">
        <v>20</v>
      </c>
      <c r="F5" s="24">
        <v>1.2E-2</v>
      </c>
      <c r="G5" s="23">
        <f>bonus_calc[[#This Row],[Salary]]*bonus_calc[[#This Row],[Bonus pct]]</f>
        <v>676.44</v>
      </c>
      <c r="I5" s="59">
        <f>MAX(bonus_calc[[#All],[Bonus Amount]])</f>
        <v>10309.199999999999</v>
      </c>
      <c r="J5" s="19" t="str" cm="1">
        <f t="array" ref="J5">_xlfn.XLOOKUP(I5,bonus_calc[[#All],[Bonus Amount]],bonus_calc[[#All],[Name]])</f>
        <v>Marjie Bamford</v>
      </c>
      <c r="K5" s="19" t="str" cm="1">
        <f t="array" ref="K5">_xlfn.XLOOKUP(J5,bonus_calc[[#All],[Name]],bonus_calc[[#All],[Gender]])</f>
        <v>Male</v>
      </c>
      <c r="L5" s="19" t="str" cm="1">
        <f t="array" ref="L5">_xlfn.XLOOKUP(K5,bonus_calc[[#All],[Gender]],bonus_calc[[#All],[Department]])</f>
        <v>Sales</v>
      </c>
      <c r="M5" s="59" cm="1">
        <f t="array" ref="M5">_xlfn.XLOOKUP(L5,bonus_calc[[#All],[Department]],bonus_calc[[#All],[Salary]])</f>
        <v>88050</v>
      </c>
    </row>
    <row r="6" spans="1:13" x14ac:dyDescent="0.3">
      <c r="A6" s="1" t="s">
        <v>15</v>
      </c>
      <c r="B6" s="14" t="s">
        <v>7</v>
      </c>
      <c r="C6" s="14" t="s">
        <v>19</v>
      </c>
      <c r="D6" s="15">
        <v>107090</v>
      </c>
      <c r="E6" s="1" t="s">
        <v>10</v>
      </c>
      <c r="F6" s="24">
        <v>6.4000000000000001E-2</v>
      </c>
      <c r="G6" s="23">
        <f>bonus_calc[[#This Row],[Salary]]*bonus_calc[[#This Row],[Bonus pct]]</f>
        <v>6853.76</v>
      </c>
      <c r="I6" s="23"/>
      <c r="M6" s="23"/>
    </row>
    <row r="7" spans="1:13" x14ac:dyDescent="0.3">
      <c r="A7" s="1" t="s">
        <v>26</v>
      </c>
      <c r="B7" s="14" t="s">
        <v>12</v>
      </c>
      <c r="C7" s="14" t="s">
        <v>19</v>
      </c>
      <c r="D7" s="15">
        <v>108450</v>
      </c>
      <c r="E7" s="1" t="s">
        <v>10</v>
      </c>
      <c r="F7" s="24">
        <v>6.4000000000000001E-2</v>
      </c>
      <c r="G7" s="23">
        <f>bonus_calc[[#This Row],[Salary]]*bonus_calc[[#This Row],[Bonus pct]]</f>
        <v>6940.8</v>
      </c>
      <c r="I7" s="60" t="s">
        <v>1001</v>
      </c>
      <c r="J7" s="25" t="s">
        <v>1000</v>
      </c>
      <c r="K7" s="25" t="s">
        <v>1</v>
      </c>
      <c r="L7" s="25" t="s">
        <v>2</v>
      </c>
      <c r="M7" s="25" t="s">
        <v>3</v>
      </c>
    </row>
    <row r="8" spans="1:13" x14ac:dyDescent="0.3">
      <c r="A8" s="1" t="s">
        <v>30</v>
      </c>
      <c r="B8" s="14" t="s">
        <v>7</v>
      </c>
      <c r="C8" s="14" t="s">
        <v>24</v>
      </c>
      <c r="D8" s="15">
        <v>41160</v>
      </c>
      <c r="E8" s="1" t="s">
        <v>25</v>
      </c>
      <c r="F8" s="24">
        <v>2.1000000000000001E-2</v>
      </c>
      <c r="G8" s="23">
        <f>bonus_calc[[#This Row],[Salary]]*bonus_calc[[#This Row],[Bonus pct]]</f>
        <v>864.36</v>
      </c>
      <c r="I8" s="39">
        <f>MIN(bonus_calc[[#All],[Bonus Amount]])</f>
        <v>144.85</v>
      </c>
      <c r="J8" s="19" t="str" cm="1">
        <f t="array" ref="J8">_xlfn.XLOOKUP(I8,bonus_calc[[#All],[Bonus Amount]],bonus_calc[[#All],[Name]])</f>
        <v>Hans Bucke</v>
      </c>
      <c r="K8" s="19" t="str" cm="1">
        <f t="array" ref="K8">_xlfn.XLOOKUP(J8,bonus_calc[[#All],[Name]],bonus_calc[[#All],[Gender]])</f>
        <v>Female</v>
      </c>
      <c r="L8" s="19" t="str" cm="1">
        <f t="array" ref="L8">_xlfn.XLOOKUP(K8,bonus_calc[[#All],[Gender]],bonus_calc[[#All],[Department]])</f>
        <v>Engineering</v>
      </c>
      <c r="M8" s="19" cm="1">
        <f t="array" ref="M8">_xlfn.XLOOKUP(L8,bonus_calc[[#All],[Department]],bonus_calc[[#All],[Salary]])</f>
        <v>68220</v>
      </c>
    </row>
    <row r="9" spans="1:13" x14ac:dyDescent="0.3">
      <c r="A9" s="1" t="s">
        <v>39</v>
      </c>
      <c r="B9" s="14" t="s">
        <v>12</v>
      </c>
      <c r="C9" s="14" t="s">
        <v>17</v>
      </c>
      <c r="D9" s="15">
        <v>109000</v>
      </c>
      <c r="E9" s="1" t="s">
        <v>25</v>
      </c>
      <c r="F9" s="24">
        <v>2.1000000000000001E-2</v>
      </c>
      <c r="G9" s="23">
        <f>bonus_calc[[#This Row],[Salary]]*bonus_calc[[#This Row],[Bonus pct]]</f>
        <v>2289</v>
      </c>
    </row>
    <row r="10" spans="1:13" x14ac:dyDescent="0.3">
      <c r="A10" s="1" t="s">
        <v>40</v>
      </c>
      <c r="B10" s="14" t="s">
        <v>7</v>
      </c>
      <c r="C10" s="14" t="s">
        <v>50</v>
      </c>
      <c r="D10" s="15">
        <v>43020</v>
      </c>
      <c r="E10" s="1" t="s">
        <v>25</v>
      </c>
      <c r="F10" s="24">
        <v>2.1000000000000001E-2</v>
      </c>
      <c r="G10" s="23">
        <f>bonus_calc[[#This Row],[Salary]]*bonus_calc[[#This Row],[Bonus pct]]</f>
        <v>903.42000000000007</v>
      </c>
    </row>
    <row r="11" spans="1:13" x14ac:dyDescent="0.3">
      <c r="A11" s="1" t="s">
        <v>64</v>
      </c>
      <c r="B11" s="14" t="s">
        <v>7</v>
      </c>
      <c r="C11" s="14" t="s">
        <v>19</v>
      </c>
      <c r="D11" s="15">
        <v>37800</v>
      </c>
      <c r="E11" s="1" t="s">
        <v>25</v>
      </c>
      <c r="F11" s="24">
        <v>2.1000000000000001E-2</v>
      </c>
      <c r="G11" s="23">
        <f>bonus_calc[[#This Row],[Salary]]*bonus_calc[[#This Row],[Bonus pct]]</f>
        <v>793.80000000000007</v>
      </c>
    </row>
    <row r="12" spans="1:13" x14ac:dyDescent="0.3">
      <c r="A12" s="1" t="s">
        <v>73</v>
      </c>
      <c r="B12" s="14" t="s">
        <v>12</v>
      </c>
      <c r="C12" s="14" t="s">
        <v>29</v>
      </c>
      <c r="D12" s="15">
        <v>88380</v>
      </c>
      <c r="E12" s="1" t="s">
        <v>25</v>
      </c>
      <c r="F12" s="24">
        <v>2.1000000000000001E-2</v>
      </c>
      <c r="G12" s="23">
        <f>bonus_calc[[#This Row],[Salary]]*bonus_calc[[#This Row],[Bonus pct]]</f>
        <v>1855.98</v>
      </c>
    </row>
    <row r="13" spans="1:13" x14ac:dyDescent="0.3">
      <c r="A13" s="1" t="s">
        <v>88</v>
      </c>
      <c r="B13" s="14" t="s">
        <v>12</v>
      </c>
      <c r="C13" s="14" t="s">
        <v>8</v>
      </c>
      <c r="D13" s="15">
        <v>84420</v>
      </c>
      <c r="E13" s="1" t="s">
        <v>25</v>
      </c>
      <c r="F13" s="24">
        <v>2.1000000000000001E-2</v>
      </c>
      <c r="G13" s="23">
        <f>bonus_calc[[#This Row],[Salary]]*bonus_calc[[#This Row],[Bonus pct]]</f>
        <v>1772.8200000000002</v>
      </c>
    </row>
    <row r="14" spans="1:13" ht="28.8" x14ac:dyDescent="0.3">
      <c r="A14" s="1" t="s">
        <v>18</v>
      </c>
      <c r="B14" s="14" t="s">
        <v>7</v>
      </c>
      <c r="C14" s="14" t="s">
        <v>32</v>
      </c>
      <c r="D14" s="15">
        <v>101760</v>
      </c>
      <c r="E14" s="1" t="s">
        <v>20</v>
      </c>
      <c r="F14" s="24">
        <v>0.01</v>
      </c>
      <c r="G14" s="23">
        <f>bonus_calc[[#This Row],[Salary]]*bonus_calc[[#This Row],[Bonus pct]]</f>
        <v>1017.6</v>
      </c>
      <c r="I14" s="61" t="s">
        <v>1024</v>
      </c>
      <c r="J14" s="39">
        <f>SUMIFS(bonus_calc[[#All],[Bonus Amount]],bonus_calc[[#All],[Gender]],"Male")</f>
        <v>1078810.4800000002</v>
      </c>
    </row>
    <row r="15" spans="1:13" ht="28.8" x14ac:dyDescent="0.3">
      <c r="A15" s="1" t="s">
        <v>21</v>
      </c>
      <c r="B15" s="14" t="s">
        <v>7</v>
      </c>
      <c r="C15" s="14" t="s">
        <v>17</v>
      </c>
      <c r="D15" s="15">
        <v>110780</v>
      </c>
      <c r="E15" s="1" t="s">
        <v>20</v>
      </c>
      <c r="F15" s="24">
        <v>0.01</v>
      </c>
      <c r="G15" s="23">
        <f>bonus_calc[[#This Row],[Salary]]*bonus_calc[[#This Row],[Bonus pct]]</f>
        <v>1107.8</v>
      </c>
      <c r="I15" s="61" t="s">
        <v>1025</v>
      </c>
      <c r="J15" s="39">
        <f>SUMIFS(bonus_calc[[#All],[Bonus Amount]],bonus_calc[[#All],[Gender]],"Female")</f>
        <v>961142.12</v>
      </c>
    </row>
    <row r="16" spans="1:13" x14ac:dyDescent="0.3">
      <c r="A16" s="1" t="s">
        <v>54</v>
      </c>
      <c r="B16" s="14" t="s">
        <v>12</v>
      </c>
      <c r="C16" s="14" t="s">
        <v>8</v>
      </c>
      <c r="D16" s="15">
        <v>68430</v>
      </c>
      <c r="E16" s="1" t="s">
        <v>14</v>
      </c>
      <c r="F16" s="24">
        <v>5.0999999999999997E-2</v>
      </c>
      <c r="G16" s="23">
        <f>bonus_calc[[#This Row],[Salary]]*bonus_calc[[#This Row],[Bonus pct]]</f>
        <v>3489.93</v>
      </c>
    </row>
    <row r="17" spans="1:7" x14ac:dyDescent="0.3">
      <c r="A17" s="1" t="s">
        <v>23</v>
      </c>
      <c r="B17" s="14" t="s">
        <v>7</v>
      </c>
      <c r="C17" s="14" t="s">
        <v>24</v>
      </c>
      <c r="D17" s="15">
        <v>105370</v>
      </c>
      <c r="E17" s="1" t="s">
        <v>25</v>
      </c>
      <c r="F17" s="24">
        <v>2.7E-2</v>
      </c>
      <c r="G17" s="23">
        <f>bonus_calc[[#This Row],[Salary]]*bonus_calc[[#This Row],[Bonus pct]]</f>
        <v>2844.99</v>
      </c>
    </row>
    <row r="18" spans="1:7" x14ac:dyDescent="0.3">
      <c r="A18" s="1" t="s">
        <v>52</v>
      </c>
      <c r="B18" s="14" t="s">
        <v>12</v>
      </c>
      <c r="C18" s="14" t="s">
        <v>37</v>
      </c>
      <c r="D18" s="15">
        <v>113800</v>
      </c>
      <c r="E18" s="1" t="s">
        <v>25</v>
      </c>
      <c r="F18" s="24">
        <v>2.7E-2</v>
      </c>
      <c r="G18" s="23">
        <f>bonus_calc[[#This Row],[Salary]]*bonus_calc[[#This Row],[Bonus pct]]</f>
        <v>3072.6</v>
      </c>
    </row>
    <row r="19" spans="1:7" x14ac:dyDescent="0.3">
      <c r="A19" s="1" t="s">
        <v>76</v>
      </c>
      <c r="B19" s="14" t="s">
        <v>12</v>
      </c>
      <c r="C19" s="14" t="s">
        <v>13</v>
      </c>
      <c r="D19" s="15">
        <v>76300</v>
      </c>
      <c r="E19" s="1" t="s">
        <v>25</v>
      </c>
      <c r="F19" s="24">
        <v>2.7E-2</v>
      </c>
      <c r="G19" s="23">
        <f>bonus_calc[[#This Row],[Salary]]*bonus_calc[[#This Row],[Bonus pct]]</f>
        <v>2060.1</v>
      </c>
    </row>
    <row r="20" spans="1:7" x14ac:dyDescent="0.3">
      <c r="A20" s="1" t="s">
        <v>65</v>
      </c>
      <c r="B20" s="14" t="s">
        <v>12</v>
      </c>
      <c r="C20" s="14" t="s">
        <v>8</v>
      </c>
      <c r="D20" s="15">
        <v>44530</v>
      </c>
      <c r="E20" s="1" t="s">
        <v>20</v>
      </c>
      <c r="F20" s="24">
        <v>1.0999999999999999E-2</v>
      </c>
      <c r="G20" s="23">
        <f>bonus_calc[[#This Row],[Salary]]*bonus_calc[[#This Row],[Bonus pct]]</f>
        <v>489.83</v>
      </c>
    </row>
    <row r="21" spans="1:7" x14ac:dyDescent="0.3">
      <c r="A21" s="1" t="s">
        <v>84</v>
      </c>
      <c r="B21" s="14" t="s">
        <v>12</v>
      </c>
      <c r="C21" s="14" t="s">
        <v>8</v>
      </c>
      <c r="D21" s="15">
        <v>63710</v>
      </c>
      <c r="E21" s="1" t="s">
        <v>20</v>
      </c>
      <c r="F21" s="24">
        <v>1.0999999999999999E-2</v>
      </c>
      <c r="G21" s="23">
        <f>bonus_calc[[#This Row],[Salary]]*bonus_calc[[#This Row],[Bonus pct]]</f>
        <v>700.81</v>
      </c>
    </row>
    <row r="22" spans="1:7" x14ac:dyDescent="0.3">
      <c r="A22" s="1" t="s">
        <v>27</v>
      </c>
      <c r="B22" s="14" t="s">
        <v>12</v>
      </c>
      <c r="C22" s="14" t="s">
        <v>17</v>
      </c>
      <c r="D22" s="15">
        <v>62780</v>
      </c>
      <c r="E22" s="1" t="s">
        <v>25</v>
      </c>
      <c r="F22" s="24">
        <v>2.8000000000000001E-2</v>
      </c>
      <c r="G22" s="23">
        <f>bonus_calc[[#This Row],[Salary]]*bonus_calc[[#This Row],[Bonus pct]]</f>
        <v>1757.8400000000001</v>
      </c>
    </row>
    <row r="23" spans="1:7" x14ac:dyDescent="0.3">
      <c r="A23" s="1" t="s">
        <v>87</v>
      </c>
      <c r="B23" s="14" t="s">
        <v>7</v>
      </c>
      <c r="C23" s="14" t="s">
        <v>32</v>
      </c>
      <c r="D23" s="15">
        <v>119750</v>
      </c>
      <c r="E23" s="1" t="s">
        <v>25</v>
      </c>
      <c r="F23" s="24">
        <v>2.8000000000000001E-2</v>
      </c>
      <c r="G23" s="23">
        <f>bonus_calc[[#This Row],[Salary]]*bonus_calc[[#This Row],[Bonus pct]]</f>
        <v>3353</v>
      </c>
    </row>
    <row r="24" spans="1:7" x14ac:dyDescent="0.3">
      <c r="A24" s="1" t="s">
        <v>38</v>
      </c>
      <c r="B24" s="14" t="s">
        <v>7</v>
      </c>
      <c r="C24" s="14" t="s">
        <v>37</v>
      </c>
      <c r="D24" s="15">
        <v>116980</v>
      </c>
      <c r="E24" s="1" t="s">
        <v>25</v>
      </c>
      <c r="F24" s="24">
        <v>3.5000000000000003E-2</v>
      </c>
      <c r="G24" s="23">
        <f>bonus_calc[[#This Row],[Salary]]*bonus_calc[[#This Row],[Bonus pct]]</f>
        <v>4094.3</v>
      </c>
    </row>
    <row r="25" spans="1:7" x14ac:dyDescent="0.3">
      <c r="A25" s="1" t="s">
        <v>53</v>
      </c>
      <c r="B25" s="14" t="s">
        <v>7</v>
      </c>
      <c r="C25" s="14" t="s">
        <v>45</v>
      </c>
      <c r="D25" s="15">
        <v>35940</v>
      </c>
      <c r="E25" s="1" t="s">
        <v>25</v>
      </c>
      <c r="F25" s="24">
        <v>3.5000000000000003E-2</v>
      </c>
      <c r="G25" s="23">
        <f>bonus_calc[[#This Row],[Salary]]*bonus_calc[[#This Row],[Bonus pct]]</f>
        <v>1257.9000000000001</v>
      </c>
    </row>
    <row r="26" spans="1:7" x14ac:dyDescent="0.3">
      <c r="A26" s="1" t="s">
        <v>28</v>
      </c>
      <c r="B26" s="14" t="s">
        <v>12</v>
      </c>
      <c r="C26" s="14" t="s">
        <v>48</v>
      </c>
      <c r="D26" s="15">
        <v>109040</v>
      </c>
      <c r="E26" s="1" t="s">
        <v>25</v>
      </c>
      <c r="F26" s="24">
        <v>2.4E-2</v>
      </c>
      <c r="G26" s="23">
        <f>bonus_calc[[#This Row],[Salary]]*bonus_calc[[#This Row],[Bonus pct]]</f>
        <v>2616.96</v>
      </c>
    </row>
    <row r="27" spans="1:7" x14ac:dyDescent="0.3">
      <c r="A27" s="1" t="s">
        <v>31</v>
      </c>
      <c r="B27" s="14" t="s">
        <v>7</v>
      </c>
      <c r="C27" s="14" t="s">
        <v>50</v>
      </c>
      <c r="D27" s="15">
        <v>109160</v>
      </c>
      <c r="E27" s="1" t="s">
        <v>25</v>
      </c>
      <c r="F27" s="24">
        <v>3.2000000000000001E-2</v>
      </c>
      <c r="G27" s="23">
        <f>bonus_calc[[#This Row],[Salary]]*bonus_calc[[#This Row],[Bonus pct]]</f>
        <v>3493.12</v>
      </c>
    </row>
    <row r="28" spans="1:7" x14ac:dyDescent="0.3">
      <c r="A28" s="1" t="s">
        <v>70</v>
      </c>
      <c r="B28" s="14" t="s">
        <v>12</v>
      </c>
      <c r="C28" s="14" t="s">
        <v>50</v>
      </c>
      <c r="D28" s="15">
        <v>75540</v>
      </c>
      <c r="E28" s="1" t="s">
        <v>25</v>
      </c>
      <c r="F28" s="24">
        <v>3.2000000000000001E-2</v>
      </c>
      <c r="G28" s="23">
        <f>bonus_calc[[#This Row],[Salary]]*bonus_calc[[#This Row],[Bonus pct]]</f>
        <v>2417.2800000000002</v>
      </c>
    </row>
    <row r="29" spans="1:7" x14ac:dyDescent="0.3">
      <c r="A29" s="1" t="s">
        <v>33</v>
      </c>
      <c r="B29" s="14" t="s">
        <v>12</v>
      </c>
      <c r="C29" s="14" t="s">
        <v>24</v>
      </c>
      <c r="D29" s="15">
        <v>30000</v>
      </c>
      <c r="E29" s="1" t="s">
        <v>14</v>
      </c>
      <c r="F29" s="24">
        <v>5.3999999999999999E-2</v>
      </c>
      <c r="G29" s="23">
        <f>bonus_calc[[#This Row],[Salary]]*bonus_calc[[#This Row],[Bonus pct]]</f>
        <v>1620</v>
      </c>
    </row>
    <row r="30" spans="1:7" x14ac:dyDescent="0.3">
      <c r="A30" s="1" t="s">
        <v>55</v>
      </c>
      <c r="B30" s="14" t="s">
        <v>7</v>
      </c>
      <c r="C30" s="14" t="s">
        <v>13</v>
      </c>
      <c r="D30" s="15">
        <v>76210</v>
      </c>
      <c r="E30" s="1" t="s">
        <v>14</v>
      </c>
      <c r="F30" s="24">
        <v>5.3999999999999999E-2</v>
      </c>
      <c r="G30" s="23">
        <f>bonus_calc[[#This Row],[Salary]]*bonus_calc[[#This Row],[Bonus pct]]</f>
        <v>4115.34</v>
      </c>
    </row>
    <row r="31" spans="1:7" x14ac:dyDescent="0.3">
      <c r="A31" s="1" t="s">
        <v>86</v>
      </c>
      <c r="B31" s="14" t="s">
        <v>7</v>
      </c>
      <c r="C31" s="14" t="s">
        <v>8</v>
      </c>
      <c r="D31" s="15">
        <v>112650</v>
      </c>
      <c r="E31" s="1" t="s">
        <v>14</v>
      </c>
      <c r="F31" s="24">
        <v>5.3999999999999999E-2</v>
      </c>
      <c r="G31" s="23">
        <f>bonus_calc[[#This Row],[Salary]]*bonus_calc[[#This Row],[Bonus pct]]</f>
        <v>6083.1</v>
      </c>
    </row>
    <row r="32" spans="1:7" x14ac:dyDescent="0.3">
      <c r="A32" s="1" t="s">
        <v>41</v>
      </c>
      <c r="B32" s="14" t="s">
        <v>7</v>
      </c>
      <c r="C32" s="14" t="s">
        <v>923</v>
      </c>
      <c r="D32" s="15">
        <v>108460</v>
      </c>
      <c r="E32" s="1" t="s">
        <v>25</v>
      </c>
      <c r="F32" s="24">
        <v>2.1000000000000001E-2</v>
      </c>
      <c r="G32" s="23">
        <f>bonus_calc[[#This Row],[Salary]]*bonus_calc[[#This Row],[Bonus pct]]</f>
        <v>2277.6600000000003</v>
      </c>
    </row>
    <row r="33" spans="1:7" x14ac:dyDescent="0.3">
      <c r="A33" s="1" t="s">
        <v>35</v>
      </c>
      <c r="B33" s="14" t="s">
        <v>12</v>
      </c>
      <c r="C33" s="14" t="s">
        <v>17</v>
      </c>
      <c r="D33" s="15">
        <v>69070</v>
      </c>
      <c r="E33" s="1" t="s">
        <v>14</v>
      </c>
      <c r="F33" s="24">
        <v>5.3999999999999999E-2</v>
      </c>
      <c r="G33" s="23">
        <f>bonus_calc[[#This Row],[Salary]]*bonus_calc[[#This Row],[Bonus pct]]</f>
        <v>3729.7799999999997</v>
      </c>
    </row>
    <row r="34" spans="1:7" x14ac:dyDescent="0.3">
      <c r="A34" s="1" t="s">
        <v>60</v>
      </c>
      <c r="B34" s="14" t="s">
        <v>12</v>
      </c>
      <c r="C34" s="14" t="s">
        <v>45</v>
      </c>
      <c r="D34" s="15">
        <v>116520</v>
      </c>
      <c r="E34" s="1" t="s">
        <v>14</v>
      </c>
      <c r="F34" s="24">
        <v>5.3999999999999999E-2</v>
      </c>
      <c r="G34" s="23">
        <f>bonus_calc[[#This Row],[Salary]]*bonus_calc[[#This Row],[Bonus pct]]</f>
        <v>6292.08</v>
      </c>
    </row>
    <row r="35" spans="1:7" x14ac:dyDescent="0.3">
      <c r="A35" s="1" t="s">
        <v>69</v>
      </c>
      <c r="B35" s="14" t="s">
        <v>12</v>
      </c>
      <c r="C35" s="14" t="s">
        <v>29</v>
      </c>
      <c r="D35" s="15">
        <v>96560</v>
      </c>
      <c r="E35" s="1" t="s">
        <v>14</v>
      </c>
      <c r="F35" s="24">
        <v>5.3999999999999999E-2</v>
      </c>
      <c r="G35" s="23">
        <f>bonus_calc[[#This Row],[Salary]]*bonus_calc[[#This Row],[Bonus pct]]</f>
        <v>5214.24</v>
      </c>
    </row>
    <row r="36" spans="1:7" x14ac:dyDescent="0.3">
      <c r="A36" s="1" t="s">
        <v>36</v>
      </c>
      <c r="B36" s="14" t="s">
        <v>12</v>
      </c>
      <c r="C36" s="14" t="s">
        <v>45</v>
      </c>
      <c r="D36" s="15">
        <v>36460</v>
      </c>
      <c r="E36" s="1" t="s">
        <v>14</v>
      </c>
      <c r="F36" s="24">
        <v>5.8999999999999997E-2</v>
      </c>
      <c r="G36" s="23">
        <f>bonus_calc[[#This Row],[Salary]]*bonus_calc[[#This Row],[Bonus pct]]</f>
        <v>2151.14</v>
      </c>
    </row>
    <row r="37" spans="1:7" x14ac:dyDescent="0.3">
      <c r="A37" s="1" t="s">
        <v>61</v>
      </c>
      <c r="B37" s="14" t="s">
        <v>12</v>
      </c>
      <c r="C37" s="14" t="s">
        <v>24</v>
      </c>
      <c r="D37" s="15">
        <v>50950</v>
      </c>
      <c r="E37" s="1" t="s">
        <v>14</v>
      </c>
      <c r="F37" s="24">
        <v>5.8999999999999997E-2</v>
      </c>
      <c r="G37" s="23">
        <f>bonus_calc[[#This Row],[Salary]]*bonus_calc[[#This Row],[Bonus pct]]</f>
        <v>3006.0499999999997</v>
      </c>
    </row>
    <row r="38" spans="1:7" x14ac:dyDescent="0.3">
      <c r="A38" s="1" t="s">
        <v>71</v>
      </c>
      <c r="B38" s="14" t="s">
        <v>12</v>
      </c>
      <c r="C38" s="14" t="s">
        <v>37</v>
      </c>
      <c r="D38" s="15">
        <v>75440</v>
      </c>
      <c r="E38" s="1" t="s">
        <v>14</v>
      </c>
      <c r="F38" s="24">
        <v>5.8999999999999997E-2</v>
      </c>
      <c r="G38" s="23">
        <f>bonus_calc[[#This Row],[Salary]]*bonus_calc[[#This Row],[Bonus pct]]</f>
        <v>4450.96</v>
      </c>
    </row>
    <row r="39" spans="1:7" x14ac:dyDescent="0.3">
      <c r="A39" s="1" t="s">
        <v>42</v>
      </c>
      <c r="B39" s="14" t="s">
        <v>7</v>
      </c>
      <c r="C39" s="14" t="s">
        <v>63</v>
      </c>
      <c r="D39" s="15">
        <v>84760</v>
      </c>
      <c r="E39" s="1" t="s">
        <v>10</v>
      </c>
      <c r="F39" s="24">
        <v>6.2E-2</v>
      </c>
      <c r="G39" s="23">
        <f>bonus_calc[[#This Row],[Salary]]*bonus_calc[[#This Row],[Bonus pct]]</f>
        <v>5255.12</v>
      </c>
    </row>
    <row r="40" spans="1:7" x14ac:dyDescent="0.3">
      <c r="A40" s="1" t="s">
        <v>75</v>
      </c>
      <c r="B40" s="14" t="s">
        <v>7</v>
      </c>
      <c r="C40" s="14" t="s">
        <v>8</v>
      </c>
      <c r="D40" s="15">
        <v>82240</v>
      </c>
      <c r="E40" s="1" t="s">
        <v>10</v>
      </c>
      <c r="F40" s="24">
        <v>6.2E-2</v>
      </c>
      <c r="G40" s="23">
        <f>bonus_calc[[#This Row],[Salary]]*bonus_calc[[#This Row],[Bonus pct]]</f>
        <v>5098.88</v>
      </c>
    </row>
    <row r="41" spans="1:7" x14ac:dyDescent="0.3">
      <c r="A41" s="1" t="s">
        <v>68</v>
      </c>
      <c r="B41" s="14" t="s">
        <v>12</v>
      </c>
      <c r="C41" s="14" t="s">
        <v>13</v>
      </c>
      <c r="D41" s="15">
        <v>28330</v>
      </c>
      <c r="E41" s="1" t="s">
        <v>10</v>
      </c>
      <c r="F41" s="24">
        <v>7.5999999999999998E-2</v>
      </c>
      <c r="G41" s="23">
        <f>bonus_calc[[#This Row],[Salary]]*bonus_calc[[#This Row],[Bonus pct]]</f>
        <v>2153.08</v>
      </c>
    </row>
    <row r="42" spans="1:7" x14ac:dyDescent="0.3">
      <c r="A42" s="1" t="s">
        <v>43</v>
      </c>
      <c r="B42" s="14" t="s">
        <v>7</v>
      </c>
      <c r="C42" s="14" t="s">
        <v>24</v>
      </c>
      <c r="D42" s="15">
        <v>60580</v>
      </c>
      <c r="E42" s="1" t="s">
        <v>25</v>
      </c>
      <c r="F42" s="24">
        <v>0.04</v>
      </c>
      <c r="G42" s="23">
        <f>bonus_calc[[#This Row],[Salary]]*bonus_calc[[#This Row],[Bonus pct]]</f>
        <v>2423.2000000000003</v>
      </c>
    </row>
    <row r="43" spans="1:7" x14ac:dyDescent="0.3">
      <c r="A43" s="1" t="s">
        <v>66</v>
      </c>
      <c r="B43" s="14" t="s">
        <v>12</v>
      </c>
      <c r="C43" s="14" t="s">
        <v>24</v>
      </c>
      <c r="D43" s="15">
        <v>45510</v>
      </c>
      <c r="E43" s="1" t="s">
        <v>46</v>
      </c>
      <c r="F43" s="24">
        <v>5.0000000000000001E-3</v>
      </c>
      <c r="G43" s="23">
        <f>bonus_calc[[#This Row],[Salary]]*bonus_calc[[#This Row],[Bonus pct]]</f>
        <v>227.55</v>
      </c>
    </row>
    <row r="44" spans="1:7" x14ac:dyDescent="0.3">
      <c r="A44" s="1" t="s">
        <v>44</v>
      </c>
      <c r="B44" s="14" t="s">
        <v>12</v>
      </c>
      <c r="C44" s="14" t="s">
        <v>19</v>
      </c>
      <c r="D44" s="15">
        <v>110770</v>
      </c>
      <c r="E44" s="1" t="s">
        <v>46</v>
      </c>
      <c r="F44" s="24">
        <v>5.0000000000000001E-3</v>
      </c>
      <c r="G44" s="23">
        <f>bonus_calc[[#This Row],[Salary]]*bonus_calc[[#This Row],[Bonus pct]]</f>
        <v>553.85</v>
      </c>
    </row>
    <row r="45" spans="1:7" x14ac:dyDescent="0.3">
      <c r="A45" s="1" t="s">
        <v>81</v>
      </c>
      <c r="B45" s="14" t="s">
        <v>12</v>
      </c>
      <c r="C45" s="14" t="s">
        <v>24</v>
      </c>
      <c r="D45" s="15">
        <v>86920</v>
      </c>
      <c r="E45" s="1" t="s">
        <v>20</v>
      </c>
      <c r="F45" s="24">
        <v>1.2999999999999999E-2</v>
      </c>
      <c r="G45" s="23">
        <f>bonus_calc[[#This Row],[Salary]]*bonus_calc[[#This Row],[Bonus pct]]</f>
        <v>1129.96</v>
      </c>
    </row>
    <row r="46" spans="1:7" x14ac:dyDescent="0.3">
      <c r="A46" s="1" t="s">
        <v>47</v>
      </c>
      <c r="B46" s="14" t="s">
        <v>12</v>
      </c>
      <c r="C46" s="14" t="s">
        <v>32</v>
      </c>
      <c r="D46" s="15">
        <v>84680</v>
      </c>
      <c r="E46" s="1" t="s">
        <v>14</v>
      </c>
      <c r="F46" s="24">
        <v>5.8000000000000003E-2</v>
      </c>
      <c r="G46" s="23">
        <f>bonus_calc[[#This Row],[Salary]]*bonus_calc[[#This Row],[Bonus pct]]</f>
        <v>4911.4400000000005</v>
      </c>
    </row>
    <row r="47" spans="1:7" x14ac:dyDescent="0.3">
      <c r="A47" s="1" t="s">
        <v>49</v>
      </c>
      <c r="B47" s="14" t="s">
        <v>7</v>
      </c>
      <c r="C47" s="14" t="s">
        <v>37</v>
      </c>
      <c r="D47" s="15">
        <v>36860</v>
      </c>
      <c r="E47" s="1" t="s">
        <v>25</v>
      </c>
      <c r="F47" s="24">
        <v>2.3E-2</v>
      </c>
      <c r="G47" s="23">
        <f>bonus_calc[[#This Row],[Salary]]*bonus_calc[[#This Row],[Bonus pct]]</f>
        <v>847.78</v>
      </c>
    </row>
    <row r="48" spans="1:7" x14ac:dyDescent="0.3">
      <c r="A48" s="1" t="s">
        <v>51</v>
      </c>
      <c r="B48" s="14" t="s">
        <v>12</v>
      </c>
      <c r="C48" s="14" t="s">
        <v>45</v>
      </c>
      <c r="D48" s="15">
        <v>114010</v>
      </c>
      <c r="E48" s="1" t="s">
        <v>14</v>
      </c>
      <c r="F48" s="24">
        <v>5.2999999999999999E-2</v>
      </c>
      <c r="G48" s="23">
        <f>bonus_calc[[#This Row],[Salary]]*bonus_calc[[#This Row],[Bonus pct]]</f>
        <v>6042.53</v>
      </c>
    </row>
    <row r="49" spans="1:7" x14ac:dyDescent="0.3">
      <c r="A49" s="1" t="s">
        <v>67</v>
      </c>
      <c r="B49" s="14" t="s">
        <v>7</v>
      </c>
      <c r="C49" s="14" t="s">
        <v>8</v>
      </c>
      <c r="D49" s="15">
        <v>54130</v>
      </c>
      <c r="E49" s="1" t="s">
        <v>10</v>
      </c>
      <c r="F49" s="24">
        <v>7.5999999999999998E-2</v>
      </c>
      <c r="G49" s="23">
        <f>bonus_calc[[#This Row],[Salary]]*bonus_calc[[#This Row],[Bonus pct]]</f>
        <v>4113.88</v>
      </c>
    </row>
    <row r="50" spans="1:7" x14ac:dyDescent="0.3">
      <c r="A50" s="1" t="s">
        <v>57</v>
      </c>
      <c r="B50" s="14" t="s">
        <v>7</v>
      </c>
      <c r="C50" s="14" t="s">
        <v>50</v>
      </c>
      <c r="D50" s="15">
        <v>81720</v>
      </c>
      <c r="E50" s="1" t="s">
        <v>14</v>
      </c>
      <c r="F50" s="24">
        <v>0.05</v>
      </c>
      <c r="G50" s="23">
        <f>bonus_calc[[#This Row],[Salary]]*bonus_calc[[#This Row],[Bonus pct]]</f>
        <v>4086</v>
      </c>
    </row>
    <row r="51" spans="1:7" x14ac:dyDescent="0.3">
      <c r="A51" s="1" t="s">
        <v>56</v>
      </c>
      <c r="B51" s="14" t="s">
        <v>12</v>
      </c>
      <c r="C51" s="14" t="s">
        <v>32</v>
      </c>
      <c r="D51" s="15">
        <v>84470</v>
      </c>
      <c r="E51" s="1" t="s">
        <v>20</v>
      </c>
      <c r="F51" s="24">
        <v>0.02</v>
      </c>
      <c r="G51" s="23">
        <f>bonus_calc[[#This Row],[Salary]]*bonus_calc[[#This Row],[Bonus pct]]</f>
        <v>1689.4</v>
      </c>
    </row>
    <row r="52" spans="1:7" x14ac:dyDescent="0.3">
      <c r="A52" s="1" t="s">
        <v>72</v>
      </c>
      <c r="B52" s="14" t="s">
        <v>12</v>
      </c>
      <c r="C52" s="14" t="s">
        <v>24</v>
      </c>
      <c r="D52" s="15">
        <v>114600</v>
      </c>
      <c r="E52" s="1" t="s">
        <v>20</v>
      </c>
      <c r="F52" s="24">
        <v>0.02</v>
      </c>
      <c r="G52" s="23">
        <f>bonus_calc[[#This Row],[Salary]]*bonus_calc[[#This Row],[Bonus pct]]</f>
        <v>2292</v>
      </c>
    </row>
    <row r="53" spans="1:7" x14ac:dyDescent="0.3">
      <c r="A53" s="1" t="s">
        <v>89</v>
      </c>
      <c r="B53" s="14" t="s">
        <v>12</v>
      </c>
      <c r="C53" s="14" t="s">
        <v>63</v>
      </c>
      <c r="D53" s="15">
        <v>114690</v>
      </c>
      <c r="E53" s="1" t="s">
        <v>10</v>
      </c>
      <c r="F53" s="24">
        <v>7.2999999999999995E-2</v>
      </c>
      <c r="G53" s="23">
        <f>bonus_calc[[#This Row],[Salary]]*bonus_calc[[#This Row],[Bonus pct]]</f>
        <v>8372.369999999999</v>
      </c>
    </row>
    <row r="54" spans="1:7" x14ac:dyDescent="0.3">
      <c r="A54" s="1" t="s">
        <v>83</v>
      </c>
      <c r="B54" s="14" t="s">
        <v>12</v>
      </c>
      <c r="C54" s="14" t="s">
        <v>37</v>
      </c>
      <c r="D54" s="15">
        <v>57350</v>
      </c>
      <c r="E54" s="1" t="s">
        <v>14</v>
      </c>
      <c r="F54" s="24">
        <v>4.1000000000000002E-2</v>
      </c>
      <c r="G54" s="23">
        <f>bonus_calc[[#This Row],[Salary]]*bonus_calc[[#This Row],[Bonus pct]]</f>
        <v>2351.35</v>
      </c>
    </row>
    <row r="55" spans="1:7" x14ac:dyDescent="0.3">
      <c r="A55" s="1" t="s">
        <v>62</v>
      </c>
      <c r="B55" s="14" t="s">
        <v>12</v>
      </c>
      <c r="C55" s="14" t="s">
        <v>13</v>
      </c>
      <c r="D55" s="15">
        <v>51200</v>
      </c>
      <c r="E55" s="1" t="s">
        <v>25</v>
      </c>
      <c r="F55" s="24">
        <v>3.5000000000000003E-2</v>
      </c>
      <c r="G55" s="23">
        <f>bonus_calc[[#This Row],[Salary]]*bonus_calc[[#This Row],[Bonus pct]]</f>
        <v>1792.0000000000002</v>
      </c>
    </row>
    <row r="56" spans="1:7" x14ac:dyDescent="0.3">
      <c r="A56" s="1" t="s">
        <v>85</v>
      </c>
      <c r="B56" s="14" t="s">
        <v>12</v>
      </c>
      <c r="C56" s="14" t="s">
        <v>48</v>
      </c>
      <c r="D56" s="15">
        <v>85260</v>
      </c>
      <c r="E56" s="1" t="s">
        <v>25</v>
      </c>
      <c r="F56" s="24">
        <v>3.5000000000000003E-2</v>
      </c>
      <c r="G56" s="23">
        <f>bonus_calc[[#This Row],[Salary]]*bonus_calc[[#This Row],[Bonus pct]]</f>
        <v>2984.1000000000004</v>
      </c>
    </row>
    <row r="57" spans="1:7" x14ac:dyDescent="0.3">
      <c r="A57" s="1" t="s">
        <v>78</v>
      </c>
      <c r="B57" s="14" t="s">
        <v>7</v>
      </c>
      <c r="C57" s="14" t="s">
        <v>24</v>
      </c>
      <c r="D57" s="15">
        <v>71230</v>
      </c>
      <c r="E57" s="1" t="s">
        <v>46</v>
      </c>
      <c r="F57" s="24">
        <v>5.0000000000000001E-3</v>
      </c>
      <c r="G57" s="23">
        <f>bonus_calc[[#This Row],[Salary]]*bonus_calc[[#This Row],[Bonus pct]]</f>
        <v>356.15000000000003</v>
      </c>
    </row>
    <row r="58" spans="1:7" x14ac:dyDescent="0.3">
      <c r="A58" s="1" t="s">
        <v>74</v>
      </c>
      <c r="B58" s="14" t="s">
        <v>7</v>
      </c>
      <c r="C58" s="14" t="s">
        <v>50</v>
      </c>
      <c r="D58" s="15">
        <v>107660</v>
      </c>
      <c r="E58" s="1" t="s">
        <v>46</v>
      </c>
      <c r="F58" s="24">
        <v>5.0000000000000001E-3</v>
      </c>
      <c r="G58" s="23">
        <f>bonus_calc[[#This Row],[Salary]]*bonus_calc[[#This Row],[Bonus pct]]</f>
        <v>538.29999999999995</v>
      </c>
    </row>
    <row r="59" spans="1:7" x14ac:dyDescent="0.3">
      <c r="A59" s="1" t="s">
        <v>82</v>
      </c>
      <c r="B59" s="14" t="s">
        <v>7</v>
      </c>
      <c r="C59" s="14" t="s">
        <v>32</v>
      </c>
      <c r="D59" s="15">
        <v>75230</v>
      </c>
      <c r="E59" s="1" t="s">
        <v>46</v>
      </c>
      <c r="F59" s="24">
        <v>5.0000000000000001E-3</v>
      </c>
      <c r="G59" s="23">
        <f>bonus_calc[[#This Row],[Salary]]*bonus_calc[[#This Row],[Bonus pct]]</f>
        <v>376.15000000000003</v>
      </c>
    </row>
    <row r="60" spans="1:7" x14ac:dyDescent="0.3">
      <c r="A60" s="1" t="s">
        <v>80</v>
      </c>
      <c r="B60" s="14" t="s">
        <v>7</v>
      </c>
      <c r="C60" s="14" t="s">
        <v>13</v>
      </c>
      <c r="D60" s="15">
        <v>108080</v>
      </c>
      <c r="E60" s="1" t="s">
        <v>20</v>
      </c>
      <c r="F60" s="24">
        <v>1.2E-2</v>
      </c>
      <c r="G60" s="23">
        <f>bonus_calc[[#This Row],[Salary]]*bonus_calc[[#This Row],[Bonus pct]]</f>
        <v>1296.96</v>
      </c>
    </row>
    <row r="61" spans="1:7" x14ac:dyDescent="0.3">
      <c r="A61" s="1" t="s">
        <v>77</v>
      </c>
      <c r="B61" s="14" t="s">
        <v>12</v>
      </c>
      <c r="C61" s="14" t="s">
        <v>63</v>
      </c>
      <c r="D61" s="15">
        <v>28480</v>
      </c>
      <c r="E61" s="1" t="s">
        <v>14</v>
      </c>
      <c r="F61" s="24">
        <v>5.8000000000000003E-2</v>
      </c>
      <c r="G61" s="23">
        <f>bonus_calc[[#This Row],[Salary]]*bonus_calc[[#This Row],[Bonus pct]]</f>
        <v>1651.8400000000001</v>
      </c>
    </row>
    <row r="62" spans="1:7" x14ac:dyDescent="0.3">
      <c r="A62" s="1" t="s">
        <v>90</v>
      </c>
      <c r="B62" s="14" t="s">
        <v>7</v>
      </c>
      <c r="C62" s="14" t="s">
        <v>17</v>
      </c>
      <c r="D62" s="15">
        <v>56620</v>
      </c>
      <c r="E62" s="1" t="s">
        <v>14</v>
      </c>
      <c r="F62" s="24">
        <v>5.3999999999999999E-2</v>
      </c>
      <c r="G62" s="23">
        <f>bonus_calc[[#This Row],[Salary]]*bonus_calc[[#This Row],[Bonus pct]]</f>
        <v>3057.48</v>
      </c>
    </row>
    <row r="63" spans="1:7" x14ac:dyDescent="0.3">
      <c r="A63" s="1" t="s">
        <v>91</v>
      </c>
      <c r="B63" s="14" t="s">
        <v>12</v>
      </c>
      <c r="C63" s="14" t="s">
        <v>19</v>
      </c>
      <c r="D63" s="15">
        <v>87900</v>
      </c>
      <c r="E63" s="1" t="s">
        <v>46</v>
      </c>
      <c r="F63" s="24">
        <v>5.0000000000000001E-3</v>
      </c>
      <c r="G63" s="23">
        <f>bonus_calc[[#This Row],[Salary]]*bonus_calc[[#This Row],[Bonus pct]]</f>
        <v>439.5</v>
      </c>
    </row>
    <row r="64" spans="1:7" x14ac:dyDescent="0.3">
      <c r="A64" s="1" t="s">
        <v>92</v>
      </c>
      <c r="B64" s="14" t="s">
        <v>7</v>
      </c>
      <c r="C64" s="14" t="s">
        <v>923</v>
      </c>
      <c r="D64" s="15">
        <v>103550</v>
      </c>
      <c r="E64" s="1" t="s">
        <v>20</v>
      </c>
      <c r="F64" s="24">
        <v>0.02</v>
      </c>
      <c r="G64" s="23">
        <f>bonus_calc[[#This Row],[Salary]]*bonus_calc[[#This Row],[Bonus pct]]</f>
        <v>2071</v>
      </c>
    </row>
    <row r="65" spans="1:7" x14ac:dyDescent="0.3">
      <c r="A65" s="1" t="s">
        <v>93</v>
      </c>
      <c r="B65" s="14" t="s">
        <v>7</v>
      </c>
      <c r="C65" s="14" t="s">
        <v>8</v>
      </c>
      <c r="D65" s="15">
        <v>78500</v>
      </c>
      <c r="E65" s="1" t="s">
        <v>25</v>
      </c>
      <c r="F65" s="24">
        <v>3.2000000000000001E-2</v>
      </c>
      <c r="G65" s="23">
        <f>bonus_calc[[#This Row],[Salary]]*bonus_calc[[#This Row],[Bonus pct]]</f>
        <v>2512</v>
      </c>
    </row>
    <row r="66" spans="1:7" x14ac:dyDescent="0.3">
      <c r="A66" s="1" t="s">
        <v>94</v>
      </c>
      <c r="B66" s="14" t="s">
        <v>7</v>
      </c>
      <c r="C66" s="14" t="s">
        <v>29</v>
      </c>
      <c r="D66" s="15">
        <v>93930</v>
      </c>
      <c r="E66" s="1" t="s">
        <v>20</v>
      </c>
      <c r="F66" s="24">
        <v>0.01</v>
      </c>
      <c r="G66" s="23">
        <f>bonus_calc[[#This Row],[Salary]]*bonus_calc[[#This Row],[Bonus pct]]</f>
        <v>939.30000000000007</v>
      </c>
    </row>
    <row r="67" spans="1:7" x14ac:dyDescent="0.3">
      <c r="A67" s="1" t="s">
        <v>95</v>
      </c>
      <c r="B67" s="14" t="s">
        <v>12</v>
      </c>
      <c r="C67" s="14" t="s">
        <v>17</v>
      </c>
      <c r="D67" s="15">
        <v>114770</v>
      </c>
      <c r="E67" s="1" t="s">
        <v>25</v>
      </c>
      <c r="F67" s="24">
        <v>2.7E-2</v>
      </c>
      <c r="G67" s="23">
        <f>bonus_calc[[#This Row],[Salary]]*bonus_calc[[#This Row],[Bonus pct]]</f>
        <v>3098.79</v>
      </c>
    </row>
    <row r="68" spans="1:7" x14ac:dyDescent="0.3">
      <c r="A68" s="1" t="s">
        <v>96</v>
      </c>
      <c r="B68" s="14" t="s">
        <v>7</v>
      </c>
      <c r="C68" s="14" t="s">
        <v>923</v>
      </c>
      <c r="D68" s="15">
        <v>73530</v>
      </c>
      <c r="E68" s="1" t="s">
        <v>20</v>
      </c>
      <c r="F68" s="24">
        <v>1.4999999999999999E-2</v>
      </c>
      <c r="G68" s="23">
        <f>bonus_calc[[#This Row],[Salary]]*bonus_calc[[#This Row],[Bonus pct]]</f>
        <v>1102.95</v>
      </c>
    </row>
    <row r="69" spans="1:7" x14ac:dyDescent="0.3">
      <c r="A69" s="1" t="s">
        <v>97</v>
      </c>
      <c r="B69" s="14" t="s">
        <v>7</v>
      </c>
      <c r="C69" s="14" t="s">
        <v>923</v>
      </c>
      <c r="D69" s="15">
        <v>55310</v>
      </c>
      <c r="E69" s="1" t="s">
        <v>25</v>
      </c>
      <c r="F69" s="24">
        <v>3.2000000000000001E-2</v>
      </c>
      <c r="G69" s="23">
        <f>bonus_calc[[#This Row],[Salary]]*bonus_calc[[#This Row],[Bonus pct]]</f>
        <v>1769.92</v>
      </c>
    </row>
    <row r="70" spans="1:7" x14ac:dyDescent="0.3">
      <c r="A70" s="1" t="s">
        <v>98</v>
      </c>
      <c r="B70" s="14" t="s">
        <v>12</v>
      </c>
      <c r="C70" s="14" t="s">
        <v>37</v>
      </c>
      <c r="D70" s="15">
        <v>49670</v>
      </c>
      <c r="E70" s="1" t="s">
        <v>25</v>
      </c>
      <c r="F70" s="24">
        <v>2.3E-2</v>
      </c>
      <c r="G70" s="23">
        <f>bonus_calc[[#This Row],[Salary]]*bonus_calc[[#This Row],[Bonus pct]]</f>
        <v>1142.4100000000001</v>
      </c>
    </row>
    <row r="71" spans="1:7" x14ac:dyDescent="0.3">
      <c r="A71" s="1" t="s">
        <v>99</v>
      </c>
      <c r="B71" s="14" t="s">
        <v>7</v>
      </c>
      <c r="C71" s="14" t="s">
        <v>45</v>
      </c>
      <c r="D71" s="15">
        <v>40770</v>
      </c>
      <c r="E71" s="1" t="s">
        <v>25</v>
      </c>
      <c r="F71" s="24">
        <v>2.1000000000000001E-2</v>
      </c>
      <c r="G71" s="23">
        <f>bonus_calc[[#This Row],[Salary]]*bonus_calc[[#This Row],[Bonus pct]]</f>
        <v>856.17000000000007</v>
      </c>
    </row>
    <row r="72" spans="1:7" x14ac:dyDescent="0.3">
      <c r="A72" s="1" t="s">
        <v>100</v>
      </c>
      <c r="B72" s="14" t="s">
        <v>7</v>
      </c>
      <c r="C72" s="14" t="s">
        <v>19</v>
      </c>
      <c r="D72" s="15">
        <v>106780</v>
      </c>
      <c r="E72" s="1" t="s">
        <v>25</v>
      </c>
      <c r="F72" s="24">
        <v>2.7E-2</v>
      </c>
      <c r="G72" s="23">
        <f>bonus_calc[[#This Row],[Salary]]*bonus_calc[[#This Row],[Bonus pct]]</f>
        <v>2883.06</v>
      </c>
    </row>
    <row r="73" spans="1:7" x14ac:dyDescent="0.3">
      <c r="A73" s="1" t="s">
        <v>101</v>
      </c>
      <c r="B73" s="14" t="s">
        <v>7</v>
      </c>
      <c r="C73" s="14" t="s">
        <v>32</v>
      </c>
      <c r="D73" s="15">
        <v>100730</v>
      </c>
      <c r="E73" s="1" t="s">
        <v>46</v>
      </c>
      <c r="F73" s="24">
        <v>5.0000000000000001E-3</v>
      </c>
      <c r="G73" s="23">
        <f>bonus_calc[[#This Row],[Salary]]*bonus_calc[[#This Row],[Bonus pct]]</f>
        <v>503.65000000000003</v>
      </c>
    </row>
    <row r="74" spans="1:7" x14ac:dyDescent="0.3">
      <c r="A74" s="1" t="s">
        <v>102</v>
      </c>
      <c r="B74" s="14" t="s">
        <v>7</v>
      </c>
      <c r="C74" s="14" t="s">
        <v>32</v>
      </c>
      <c r="D74" s="15">
        <v>74620</v>
      </c>
      <c r="E74" s="1" t="s">
        <v>14</v>
      </c>
      <c r="F74" s="24">
        <v>5.8999999999999997E-2</v>
      </c>
      <c r="G74" s="23">
        <f>bonus_calc[[#This Row],[Salary]]*bonus_calc[[#This Row],[Bonus pct]]</f>
        <v>4402.58</v>
      </c>
    </row>
    <row r="75" spans="1:7" x14ac:dyDescent="0.3">
      <c r="A75" s="1" t="s">
        <v>103</v>
      </c>
      <c r="B75" s="14" t="s">
        <v>12</v>
      </c>
      <c r="C75" s="14" t="s">
        <v>24</v>
      </c>
      <c r="D75" s="15">
        <v>40450</v>
      </c>
      <c r="E75" s="1" t="s">
        <v>20</v>
      </c>
      <c r="F75" s="24">
        <v>1.2999999999999999E-2</v>
      </c>
      <c r="G75" s="23">
        <f>bonus_calc[[#This Row],[Salary]]*bonus_calc[[#This Row],[Bonus pct]]</f>
        <v>525.85</v>
      </c>
    </row>
    <row r="76" spans="1:7" x14ac:dyDescent="0.3">
      <c r="A76" s="1" t="s">
        <v>104</v>
      </c>
      <c r="B76" s="14" t="s">
        <v>7</v>
      </c>
      <c r="C76" s="14" t="s">
        <v>50</v>
      </c>
      <c r="D76" s="15">
        <v>60560</v>
      </c>
      <c r="E76" s="1" t="s">
        <v>20</v>
      </c>
      <c r="F76" s="24">
        <v>1.2E-2</v>
      </c>
      <c r="G76" s="23">
        <f>bonus_calc[[#This Row],[Salary]]*bonus_calc[[#This Row],[Bonus pct]]</f>
        <v>726.72</v>
      </c>
    </row>
    <row r="77" spans="1:7" x14ac:dyDescent="0.3">
      <c r="A77" s="1" t="s">
        <v>105</v>
      </c>
      <c r="B77" s="14" t="s">
        <v>7</v>
      </c>
      <c r="C77" s="14" t="s">
        <v>32</v>
      </c>
      <c r="D77" s="15">
        <v>114900</v>
      </c>
      <c r="E77" s="1" t="s">
        <v>25</v>
      </c>
      <c r="F77" s="24">
        <v>2.8000000000000001E-2</v>
      </c>
      <c r="G77" s="23">
        <f>bonus_calc[[#This Row],[Salary]]*bonus_calc[[#This Row],[Bonus pct]]</f>
        <v>3217.2000000000003</v>
      </c>
    </row>
    <row r="78" spans="1:7" x14ac:dyDescent="0.3">
      <c r="A78" s="1" t="s">
        <v>106</v>
      </c>
      <c r="B78" s="14" t="s">
        <v>12</v>
      </c>
      <c r="C78" s="14" t="s">
        <v>50</v>
      </c>
      <c r="D78" s="15">
        <v>69860</v>
      </c>
      <c r="E78" s="1" t="s">
        <v>14</v>
      </c>
      <c r="F78" s="24">
        <v>5.8000000000000003E-2</v>
      </c>
      <c r="G78" s="23">
        <f>bonus_calc[[#This Row],[Salary]]*bonus_calc[[#This Row],[Bonus pct]]</f>
        <v>4051.88</v>
      </c>
    </row>
    <row r="79" spans="1:7" x14ac:dyDescent="0.3">
      <c r="A79" s="1" t="s">
        <v>108</v>
      </c>
      <c r="B79" s="14" t="s">
        <v>7</v>
      </c>
      <c r="C79" s="14" t="s">
        <v>17</v>
      </c>
      <c r="D79" s="15">
        <v>51320</v>
      </c>
      <c r="E79" s="1" t="s">
        <v>20</v>
      </c>
      <c r="F79" s="24">
        <v>1.4999999999999999E-2</v>
      </c>
      <c r="G79" s="23">
        <f>bonus_calc[[#This Row],[Salary]]*bonus_calc[[#This Row],[Bonus pct]]</f>
        <v>769.8</v>
      </c>
    </row>
    <row r="80" spans="1:7" x14ac:dyDescent="0.3">
      <c r="A80" s="1" t="s">
        <v>109</v>
      </c>
      <c r="B80" s="14" t="s">
        <v>7</v>
      </c>
      <c r="C80" s="14" t="s">
        <v>24</v>
      </c>
      <c r="D80" s="15">
        <v>103600</v>
      </c>
      <c r="E80" s="1" t="s">
        <v>25</v>
      </c>
      <c r="F80" s="24">
        <v>2.7E-2</v>
      </c>
      <c r="G80" s="23">
        <f>bonus_calc[[#This Row],[Salary]]*bonus_calc[[#This Row],[Bonus pct]]</f>
        <v>2797.2</v>
      </c>
    </row>
    <row r="81" spans="1:7" x14ac:dyDescent="0.3">
      <c r="A81" s="1" t="s">
        <v>110</v>
      </c>
      <c r="B81" s="14" t="s">
        <v>7</v>
      </c>
      <c r="C81" s="14" t="s">
        <v>50</v>
      </c>
      <c r="D81" s="15">
        <v>53540</v>
      </c>
      <c r="E81" s="1" t="s">
        <v>25</v>
      </c>
      <c r="F81" s="24">
        <v>2.1000000000000001E-2</v>
      </c>
      <c r="G81" s="23">
        <f>bonus_calc[[#This Row],[Salary]]*bonus_calc[[#This Row],[Bonus pct]]</f>
        <v>1124.3400000000001</v>
      </c>
    </row>
    <row r="82" spans="1:7" x14ac:dyDescent="0.3">
      <c r="A82" s="1" t="s">
        <v>111</v>
      </c>
      <c r="B82" s="14" t="s">
        <v>7</v>
      </c>
      <c r="C82" s="14" t="s">
        <v>37</v>
      </c>
      <c r="D82" s="15">
        <v>98740</v>
      </c>
      <c r="E82" s="1" t="s">
        <v>14</v>
      </c>
      <c r="F82" s="24">
        <v>5.8000000000000003E-2</v>
      </c>
      <c r="G82" s="23">
        <f>bonus_calc[[#This Row],[Salary]]*bonus_calc[[#This Row],[Bonus pct]]</f>
        <v>5726.92</v>
      </c>
    </row>
    <row r="83" spans="1:7" x14ac:dyDescent="0.3">
      <c r="A83" s="1" t="s">
        <v>112</v>
      </c>
      <c r="B83" s="14" t="s">
        <v>12</v>
      </c>
      <c r="C83" s="14" t="s">
        <v>63</v>
      </c>
      <c r="D83" s="15">
        <v>115090</v>
      </c>
      <c r="E83" s="1" t="s">
        <v>14</v>
      </c>
      <c r="F83" s="24">
        <v>4.9000000000000002E-2</v>
      </c>
      <c r="G83" s="23">
        <f>bonus_calc[[#This Row],[Salary]]*bonus_calc[[#This Row],[Bonus pct]]</f>
        <v>5639.41</v>
      </c>
    </row>
    <row r="84" spans="1:7" x14ac:dyDescent="0.3">
      <c r="A84" s="1" t="s">
        <v>113</v>
      </c>
      <c r="B84" s="14" t="s">
        <v>7</v>
      </c>
      <c r="C84" s="14" t="s">
        <v>8</v>
      </c>
      <c r="D84" s="15">
        <v>51910</v>
      </c>
      <c r="E84" s="1" t="s">
        <v>20</v>
      </c>
      <c r="F84" s="24">
        <v>1.2999999999999999E-2</v>
      </c>
      <c r="G84" s="23">
        <f>bonus_calc[[#This Row],[Salary]]*bonus_calc[[#This Row],[Bonus pct]]</f>
        <v>674.82999999999993</v>
      </c>
    </row>
    <row r="85" spans="1:7" x14ac:dyDescent="0.3">
      <c r="A85" s="1" t="s">
        <v>114</v>
      </c>
      <c r="B85" s="14" t="s">
        <v>7</v>
      </c>
      <c r="C85" s="14" t="s">
        <v>19</v>
      </c>
      <c r="D85" s="15">
        <v>34080</v>
      </c>
      <c r="E85" s="1" t="s">
        <v>46</v>
      </c>
      <c r="F85" s="24">
        <v>5.0000000000000001E-3</v>
      </c>
      <c r="G85" s="23">
        <f>bonus_calc[[#This Row],[Salary]]*bonus_calc[[#This Row],[Bonus pct]]</f>
        <v>170.4</v>
      </c>
    </row>
    <row r="86" spans="1:7" x14ac:dyDescent="0.3">
      <c r="A86" s="1" t="s">
        <v>115</v>
      </c>
      <c r="B86" s="14" t="s">
        <v>12</v>
      </c>
      <c r="C86" s="14" t="s">
        <v>63</v>
      </c>
      <c r="D86" s="15">
        <v>88690</v>
      </c>
      <c r="E86" s="1" t="s">
        <v>25</v>
      </c>
      <c r="F86" s="24">
        <v>2.8000000000000001E-2</v>
      </c>
      <c r="G86" s="23">
        <f>bonus_calc[[#This Row],[Salary]]*bonus_calc[[#This Row],[Bonus pct]]</f>
        <v>2483.3200000000002</v>
      </c>
    </row>
    <row r="87" spans="1:7" x14ac:dyDescent="0.3">
      <c r="A87" s="1" t="s">
        <v>117</v>
      </c>
      <c r="B87" s="14" t="s">
        <v>12</v>
      </c>
      <c r="C87" s="14" t="s">
        <v>48</v>
      </c>
      <c r="D87" s="15">
        <v>35940</v>
      </c>
      <c r="E87" s="1" t="s">
        <v>25</v>
      </c>
      <c r="F87" s="24">
        <v>3.5000000000000003E-2</v>
      </c>
      <c r="G87" s="23">
        <f>bonus_calc[[#This Row],[Salary]]*bonus_calc[[#This Row],[Bonus pct]]</f>
        <v>1257.9000000000001</v>
      </c>
    </row>
    <row r="88" spans="1:7" x14ac:dyDescent="0.3">
      <c r="A88" s="1" t="s">
        <v>118</v>
      </c>
      <c r="B88" s="14" t="s">
        <v>7</v>
      </c>
      <c r="C88" s="14" t="s">
        <v>50</v>
      </c>
      <c r="D88" s="15">
        <v>109190</v>
      </c>
      <c r="E88" s="1" t="s">
        <v>14</v>
      </c>
      <c r="F88" s="24">
        <v>5.8999999999999997E-2</v>
      </c>
      <c r="G88" s="23">
        <f>bonus_calc[[#This Row],[Salary]]*bonus_calc[[#This Row],[Bonus pct]]</f>
        <v>6442.21</v>
      </c>
    </row>
    <row r="89" spans="1:7" x14ac:dyDescent="0.3">
      <c r="A89" s="1" t="s">
        <v>119</v>
      </c>
      <c r="B89" s="14" t="s">
        <v>7</v>
      </c>
      <c r="C89" s="14" t="s">
        <v>24</v>
      </c>
      <c r="D89" s="15">
        <v>89610</v>
      </c>
      <c r="E89" s="1" t="s">
        <v>25</v>
      </c>
      <c r="F89" s="24">
        <v>3.2000000000000001E-2</v>
      </c>
      <c r="G89" s="23">
        <f>bonus_calc[[#This Row],[Salary]]*bonus_calc[[#This Row],[Bonus pct]]</f>
        <v>2867.52</v>
      </c>
    </row>
    <row r="90" spans="1:7" x14ac:dyDescent="0.3">
      <c r="A90" s="1" t="s">
        <v>120</v>
      </c>
      <c r="B90" s="14" t="s">
        <v>12</v>
      </c>
      <c r="C90" s="14" t="s">
        <v>17</v>
      </c>
      <c r="D90" s="15">
        <v>109760</v>
      </c>
      <c r="E90" s="1" t="s">
        <v>10</v>
      </c>
      <c r="F90" s="24">
        <v>8.4000000000000005E-2</v>
      </c>
      <c r="G90" s="23">
        <f>bonus_calc[[#This Row],[Salary]]*bonus_calc[[#This Row],[Bonus pct]]</f>
        <v>9219.84</v>
      </c>
    </row>
    <row r="91" spans="1:7" x14ac:dyDescent="0.3">
      <c r="A91" s="1" t="s">
        <v>121</v>
      </c>
      <c r="B91" s="14" t="s">
        <v>7</v>
      </c>
      <c r="C91" s="14" t="s">
        <v>63</v>
      </c>
      <c r="D91" s="15">
        <v>108390</v>
      </c>
      <c r="E91" s="1" t="s">
        <v>25</v>
      </c>
      <c r="F91" s="24">
        <v>2.3E-2</v>
      </c>
      <c r="G91" s="23">
        <f>bonus_calc[[#This Row],[Salary]]*bonus_calc[[#This Row],[Bonus pct]]</f>
        <v>2492.9699999999998</v>
      </c>
    </row>
    <row r="92" spans="1:7" x14ac:dyDescent="0.3">
      <c r="A92" s="1" t="s">
        <v>122</v>
      </c>
      <c r="B92" s="14" t="s">
        <v>12</v>
      </c>
      <c r="C92" s="14" t="s">
        <v>19</v>
      </c>
      <c r="D92" s="15">
        <v>29880</v>
      </c>
      <c r="E92" s="1" t="s">
        <v>25</v>
      </c>
      <c r="F92" s="24">
        <v>2.8000000000000001E-2</v>
      </c>
      <c r="G92" s="23">
        <f>bonus_calc[[#This Row],[Salary]]*bonus_calc[[#This Row],[Bonus pct]]</f>
        <v>836.64</v>
      </c>
    </row>
    <row r="93" spans="1:7" x14ac:dyDescent="0.3">
      <c r="A93" s="1" t="s">
        <v>123</v>
      </c>
      <c r="B93" s="14" t="s">
        <v>7</v>
      </c>
      <c r="C93" s="14" t="s">
        <v>63</v>
      </c>
      <c r="D93" s="15">
        <v>68090</v>
      </c>
      <c r="E93" s="1" t="s">
        <v>14</v>
      </c>
      <c r="F93" s="24">
        <v>0.05</v>
      </c>
      <c r="G93" s="23">
        <f>bonus_calc[[#This Row],[Salary]]*bonus_calc[[#This Row],[Bonus pct]]</f>
        <v>3404.5</v>
      </c>
    </row>
    <row r="94" spans="1:7" x14ac:dyDescent="0.3">
      <c r="A94" s="1" t="s">
        <v>124</v>
      </c>
      <c r="B94" s="14" t="s">
        <v>12</v>
      </c>
      <c r="C94" s="14" t="s">
        <v>45</v>
      </c>
      <c r="D94" s="15">
        <v>87210</v>
      </c>
      <c r="E94" s="1" t="s">
        <v>25</v>
      </c>
      <c r="F94" s="24">
        <v>2.8000000000000001E-2</v>
      </c>
      <c r="G94" s="23">
        <f>bonus_calc[[#This Row],[Salary]]*bonus_calc[[#This Row],[Bonus pct]]</f>
        <v>2441.88</v>
      </c>
    </row>
    <row r="95" spans="1:7" x14ac:dyDescent="0.3">
      <c r="A95" s="1" t="s">
        <v>125</v>
      </c>
      <c r="B95" s="14" t="s">
        <v>12</v>
      </c>
      <c r="C95" s="14" t="s">
        <v>19</v>
      </c>
      <c r="D95" s="15">
        <v>90800</v>
      </c>
      <c r="E95" s="1" t="s">
        <v>25</v>
      </c>
      <c r="F95" s="24">
        <v>3.2000000000000001E-2</v>
      </c>
      <c r="G95" s="23">
        <f>bonus_calc[[#This Row],[Salary]]*bonus_calc[[#This Row],[Bonus pct]]</f>
        <v>2905.6</v>
      </c>
    </row>
    <row r="96" spans="1:7" x14ac:dyDescent="0.3">
      <c r="A96" s="1" t="s">
        <v>126</v>
      </c>
      <c r="B96" s="14" t="s">
        <v>12</v>
      </c>
      <c r="C96" s="14" t="s">
        <v>50</v>
      </c>
      <c r="D96" s="15">
        <v>102930</v>
      </c>
      <c r="E96" s="1" t="s">
        <v>25</v>
      </c>
      <c r="F96" s="24">
        <v>2.1000000000000001E-2</v>
      </c>
      <c r="G96" s="23">
        <f>bonus_calc[[#This Row],[Salary]]*bonus_calc[[#This Row],[Bonus pct]]</f>
        <v>2161.5300000000002</v>
      </c>
    </row>
    <row r="97" spans="1:7" x14ac:dyDescent="0.3">
      <c r="A97" s="1" t="s">
        <v>127</v>
      </c>
      <c r="B97" s="14" t="s">
        <v>7</v>
      </c>
      <c r="C97" s="14" t="s">
        <v>13</v>
      </c>
      <c r="D97" s="15">
        <v>29080</v>
      </c>
      <c r="E97" s="1" t="s">
        <v>20</v>
      </c>
      <c r="F97" s="24">
        <v>1.9E-2</v>
      </c>
      <c r="G97" s="23">
        <f>bonus_calc[[#This Row],[Salary]]*bonus_calc[[#This Row],[Bonus pct]]</f>
        <v>552.52</v>
      </c>
    </row>
    <row r="98" spans="1:7" x14ac:dyDescent="0.3">
      <c r="A98" s="1" t="s">
        <v>128</v>
      </c>
      <c r="B98" s="14" t="s">
        <v>12</v>
      </c>
      <c r="C98" s="14" t="s">
        <v>37</v>
      </c>
      <c r="D98" s="15">
        <v>44450</v>
      </c>
      <c r="E98" s="1" t="s">
        <v>25</v>
      </c>
      <c r="F98" s="24">
        <v>3.5000000000000003E-2</v>
      </c>
      <c r="G98" s="23">
        <f>bonus_calc[[#This Row],[Salary]]*bonus_calc[[#This Row],[Bonus pct]]</f>
        <v>1555.7500000000002</v>
      </c>
    </row>
    <row r="99" spans="1:7" x14ac:dyDescent="0.3">
      <c r="A99" s="1" t="s">
        <v>129</v>
      </c>
      <c r="B99" s="14" t="s">
        <v>12</v>
      </c>
      <c r="C99" s="14" t="s">
        <v>13</v>
      </c>
      <c r="D99" s="15">
        <v>97120</v>
      </c>
      <c r="E99" s="1" t="s">
        <v>25</v>
      </c>
      <c r="F99" s="24">
        <v>3.2000000000000001E-2</v>
      </c>
      <c r="G99" s="23">
        <f>bonus_calc[[#This Row],[Salary]]*bonus_calc[[#This Row],[Bonus pct]]</f>
        <v>3107.84</v>
      </c>
    </row>
    <row r="100" spans="1:7" x14ac:dyDescent="0.3">
      <c r="A100" s="1" t="s">
        <v>130</v>
      </c>
      <c r="B100" s="14" t="s">
        <v>7</v>
      </c>
      <c r="C100" s="14" t="s">
        <v>32</v>
      </c>
      <c r="D100" s="15">
        <v>58840</v>
      </c>
      <c r="E100" s="1" t="s">
        <v>20</v>
      </c>
      <c r="F100" s="24">
        <v>1.9E-2</v>
      </c>
      <c r="G100" s="23">
        <f>bonus_calc[[#This Row],[Salary]]*bonus_calc[[#This Row],[Bonus pct]]</f>
        <v>1117.96</v>
      </c>
    </row>
    <row r="101" spans="1:7" x14ac:dyDescent="0.3">
      <c r="A101" s="1" t="s">
        <v>131</v>
      </c>
      <c r="B101" s="14" t="s">
        <v>7</v>
      </c>
      <c r="C101" s="14" t="s">
        <v>45</v>
      </c>
      <c r="D101" s="15">
        <v>77060</v>
      </c>
      <c r="E101" s="1" t="s">
        <v>14</v>
      </c>
      <c r="F101" s="24">
        <v>5.8999999999999997E-2</v>
      </c>
      <c r="G101" s="23">
        <f>bonus_calc[[#This Row],[Salary]]*bonus_calc[[#This Row],[Bonus pct]]</f>
        <v>4546.54</v>
      </c>
    </row>
    <row r="102" spans="1:7" x14ac:dyDescent="0.3">
      <c r="A102" s="1" t="s">
        <v>132</v>
      </c>
      <c r="B102" s="14" t="s">
        <v>7</v>
      </c>
      <c r="C102" s="14" t="s">
        <v>50</v>
      </c>
      <c r="D102" s="15">
        <v>81180</v>
      </c>
      <c r="E102" s="1" t="s">
        <v>25</v>
      </c>
      <c r="F102" s="24">
        <v>3.5000000000000003E-2</v>
      </c>
      <c r="G102" s="23">
        <f>bonus_calc[[#This Row],[Salary]]*bonus_calc[[#This Row],[Bonus pct]]</f>
        <v>2841.3</v>
      </c>
    </row>
    <row r="103" spans="1:7" x14ac:dyDescent="0.3">
      <c r="A103" s="1" t="s">
        <v>133</v>
      </c>
      <c r="B103" s="14" t="s">
        <v>7</v>
      </c>
      <c r="C103" s="14" t="s">
        <v>19</v>
      </c>
      <c r="D103" s="15">
        <v>90080</v>
      </c>
      <c r="E103" s="1" t="s">
        <v>10</v>
      </c>
      <c r="F103" s="24">
        <v>7.2999999999999995E-2</v>
      </c>
      <c r="G103" s="23">
        <f>bonus_calc[[#This Row],[Salary]]*bonus_calc[[#This Row],[Bonus pct]]</f>
        <v>6575.8399999999992</v>
      </c>
    </row>
    <row r="104" spans="1:7" x14ac:dyDescent="0.3">
      <c r="A104" s="1" t="s">
        <v>134</v>
      </c>
      <c r="B104" s="14" t="s">
        <v>7</v>
      </c>
      <c r="C104" s="14" t="s">
        <v>29</v>
      </c>
      <c r="D104" s="15">
        <v>35830</v>
      </c>
      <c r="E104" s="1" t="s">
        <v>25</v>
      </c>
      <c r="F104" s="24">
        <v>2.4E-2</v>
      </c>
      <c r="G104" s="23">
        <f>bonus_calc[[#This Row],[Salary]]*bonus_calc[[#This Row],[Bonus pct]]</f>
        <v>859.92000000000007</v>
      </c>
    </row>
    <row r="105" spans="1:7" x14ac:dyDescent="0.3">
      <c r="A105" s="1" t="s">
        <v>135</v>
      </c>
      <c r="B105" s="14" t="s">
        <v>12</v>
      </c>
      <c r="C105" s="14" t="s">
        <v>923</v>
      </c>
      <c r="D105" s="15">
        <v>37110</v>
      </c>
      <c r="E105" s="1" t="s">
        <v>25</v>
      </c>
      <c r="F105" s="24">
        <v>3.5000000000000003E-2</v>
      </c>
      <c r="G105" s="23">
        <f>bonus_calc[[#This Row],[Salary]]*bonus_calc[[#This Row],[Bonus pct]]</f>
        <v>1298.8500000000001</v>
      </c>
    </row>
    <row r="106" spans="1:7" x14ac:dyDescent="0.3">
      <c r="A106" s="1" t="s">
        <v>136</v>
      </c>
      <c r="B106" s="14" t="s">
        <v>12</v>
      </c>
      <c r="C106" s="14" t="s">
        <v>19</v>
      </c>
      <c r="D106" s="15">
        <v>112780</v>
      </c>
      <c r="E106" s="1" t="s">
        <v>20</v>
      </c>
      <c r="F106" s="24">
        <v>1.9E-2</v>
      </c>
      <c r="G106" s="23">
        <f>bonus_calc[[#This Row],[Salary]]*bonus_calc[[#This Row],[Bonus pct]]</f>
        <v>2142.8200000000002</v>
      </c>
    </row>
    <row r="107" spans="1:7" x14ac:dyDescent="0.3">
      <c r="A107" s="1" t="s">
        <v>137</v>
      </c>
      <c r="B107" s="14" t="s">
        <v>7</v>
      </c>
      <c r="C107" s="14" t="s">
        <v>32</v>
      </c>
      <c r="D107" s="15">
        <v>96000</v>
      </c>
      <c r="E107" s="1" t="s">
        <v>25</v>
      </c>
      <c r="F107" s="24">
        <v>3.3000000000000002E-2</v>
      </c>
      <c r="G107" s="23">
        <f>bonus_calc[[#This Row],[Salary]]*bonus_calc[[#This Row],[Bonus pct]]</f>
        <v>3168</v>
      </c>
    </row>
    <row r="108" spans="1:7" x14ac:dyDescent="0.3">
      <c r="A108" s="1" t="s">
        <v>138</v>
      </c>
      <c r="B108" s="14" t="s">
        <v>12</v>
      </c>
      <c r="C108" s="14" t="s">
        <v>32</v>
      </c>
      <c r="D108" s="15">
        <v>112550</v>
      </c>
      <c r="E108" s="1" t="s">
        <v>25</v>
      </c>
      <c r="F108" s="24">
        <v>0.04</v>
      </c>
      <c r="G108" s="23">
        <f>bonus_calc[[#This Row],[Salary]]*bonus_calc[[#This Row],[Bonus pct]]</f>
        <v>4502</v>
      </c>
    </row>
    <row r="109" spans="1:7" x14ac:dyDescent="0.3">
      <c r="A109" s="1" t="s">
        <v>139</v>
      </c>
      <c r="B109" s="14" t="s">
        <v>7</v>
      </c>
      <c r="C109" s="14" t="s">
        <v>17</v>
      </c>
      <c r="D109" s="15">
        <v>88330</v>
      </c>
      <c r="E109" s="1" t="s">
        <v>10</v>
      </c>
      <c r="F109" s="24">
        <v>8.7999999999999995E-2</v>
      </c>
      <c r="G109" s="23">
        <f>bonus_calc[[#This Row],[Salary]]*bonus_calc[[#This Row],[Bonus pct]]</f>
        <v>7773.04</v>
      </c>
    </row>
    <row r="110" spans="1:7" x14ac:dyDescent="0.3">
      <c r="A110" s="1" t="s">
        <v>140</v>
      </c>
      <c r="B110" s="14" t="s">
        <v>12</v>
      </c>
      <c r="C110" s="14" t="s">
        <v>37</v>
      </c>
      <c r="D110" s="15">
        <v>116770</v>
      </c>
      <c r="E110" s="1" t="s">
        <v>25</v>
      </c>
      <c r="F110" s="24">
        <v>2.7E-2</v>
      </c>
      <c r="G110" s="23">
        <f>bonus_calc[[#This Row],[Salary]]*bonus_calc[[#This Row],[Bonus pct]]</f>
        <v>3152.79</v>
      </c>
    </row>
    <row r="111" spans="1:7" x14ac:dyDescent="0.3">
      <c r="A111" s="1" t="s">
        <v>141</v>
      </c>
      <c r="B111" s="14" t="s">
        <v>12</v>
      </c>
      <c r="C111" s="14" t="s">
        <v>13</v>
      </c>
      <c r="D111" s="15">
        <v>40270</v>
      </c>
      <c r="E111" s="1" t="s">
        <v>25</v>
      </c>
      <c r="F111" s="24">
        <v>2.8000000000000001E-2</v>
      </c>
      <c r="G111" s="23">
        <f>bonus_calc[[#This Row],[Salary]]*bonus_calc[[#This Row],[Bonus pct]]</f>
        <v>1127.56</v>
      </c>
    </row>
    <row r="112" spans="1:7" x14ac:dyDescent="0.3">
      <c r="A112" s="1" t="s">
        <v>142</v>
      </c>
      <c r="B112" s="14" t="s">
        <v>7</v>
      </c>
      <c r="C112" s="14" t="s">
        <v>32</v>
      </c>
      <c r="D112" s="15">
        <v>96640</v>
      </c>
      <c r="E112" s="1" t="s">
        <v>25</v>
      </c>
      <c r="F112" s="24">
        <v>2.3E-2</v>
      </c>
      <c r="G112" s="23">
        <f>bonus_calc[[#This Row],[Salary]]*bonus_calc[[#This Row],[Bonus pct]]</f>
        <v>2222.7199999999998</v>
      </c>
    </row>
    <row r="113" spans="1:7" x14ac:dyDescent="0.3">
      <c r="A113" s="1" t="s">
        <v>143</v>
      </c>
      <c r="B113" s="14" t="s">
        <v>12</v>
      </c>
      <c r="C113" s="14" t="s">
        <v>37</v>
      </c>
      <c r="D113" s="15">
        <v>118100</v>
      </c>
      <c r="E113" s="1" t="s">
        <v>25</v>
      </c>
      <c r="F113" s="24">
        <v>2.3E-2</v>
      </c>
      <c r="G113" s="23">
        <f>bonus_calc[[#This Row],[Salary]]*bonus_calc[[#This Row],[Bonus pct]]</f>
        <v>2716.2999999999997</v>
      </c>
    </row>
    <row r="114" spans="1:7" x14ac:dyDescent="0.3">
      <c r="A114" s="1" t="s">
        <v>144</v>
      </c>
      <c r="B114" s="14" t="s">
        <v>12</v>
      </c>
      <c r="C114" s="14" t="s">
        <v>37</v>
      </c>
      <c r="D114" s="15">
        <v>43600</v>
      </c>
      <c r="E114" s="1" t="s">
        <v>14</v>
      </c>
      <c r="F114" s="24">
        <v>4.1000000000000002E-2</v>
      </c>
      <c r="G114" s="23">
        <f>bonus_calc[[#This Row],[Salary]]*bonus_calc[[#This Row],[Bonus pct]]</f>
        <v>1787.6000000000001</v>
      </c>
    </row>
    <row r="115" spans="1:7" x14ac:dyDescent="0.3">
      <c r="A115" s="1" t="s">
        <v>145</v>
      </c>
      <c r="B115" s="14" t="s">
        <v>12</v>
      </c>
      <c r="C115" s="14" t="s">
        <v>63</v>
      </c>
      <c r="D115" s="15">
        <v>54520</v>
      </c>
      <c r="E115" s="1" t="s">
        <v>25</v>
      </c>
      <c r="F115" s="24">
        <v>2.7E-2</v>
      </c>
      <c r="G115" s="23">
        <f>bonus_calc[[#This Row],[Salary]]*bonus_calc[[#This Row],[Bonus pct]]</f>
        <v>1472.04</v>
      </c>
    </row>
    <row r="116" spans="1:7" x14ac:dyDescent="0.3">
      <c r="A116" s="1" t="s">
        <v>146</v>
      </c>
      <c r="B116" s="14" t="s">
        <v>7</v>
      </c>
      <c r="C116" s="14" t="s">
        <v>29</v>
      </c>
      <c r="D116" s="15">
        <v>57750</v>
      </c>
      <c r="E116" s="1" t="s">
        <v>25</v>
      </c>
      <c r="F116" s="24">
        <v>0.02</v>
      </c>
      <c r="G116" s="23">
        <f>bonus_calc[[#This Row],[Salary]]*bonus_calc[[#This Row],[Bonus pct]]</f>
        <v>1155</v>
      </c>
    </row>
    <row r="117" spans="1:7" x14ac:dyDescent="0.3">
      <c r="A117" s="1" t="s">
        <v>147</v>
      </c>
      <c r="B117" s="14" t="s">
        <v>7</v>
      </c>
      <c r="C117" s="14" t="s">
        <v>29</v>
      </c>
      <c r="D117" s="15">
        <v>99970</v>
      </c>
      <c r="E117" s="1" t="s">
        <v>20</v>
      </c>
      <c r="F117" s="24">
        <v>1.2999999999999999E-2</v>
      </c>
      <c r="G117" s="23">
        <f>bonus_calc[[#This Row],[Salary]]*bonus_calc[[#This Row],[Bonus pct]]</f>
        <v>1299.6099999999999</v>
      </c>
    </row>
    <row r="118" spans="1:7" x14ac:dyDescent="0.3">
      <c r="A118" s="1" t="s">
        <v>149</v>
      </c>
      <c r="B118" s="14" t="s">
        <v>7</v>
      </c>
      <c r="C118" s="14" t="s">
        <v>29</v>
      </c>
      <c r="D118" s="15">
        <v>62200</v>
      </c>
      <c r="E118" s="1" t="s">
        <v>25</v>
      </c>
      <c r="F118" s="24">
        <v>2.7E-2</v>
      </c>
      <c r="G118" s="23">
        <f>bonus_calc[[#This Row],[Salary]]*bonus_calc[[#This Row],[Bonus pct]]</f>
        <v>1679.4</v>
      </c>
    </row>
    <row r="119" spans="1:7" x14ac:dyDescent="0.3">
      <c r="A119" s="1" t="s">
        <v>150</v>
      </c>
      <c r="B119" s="14" t="s">
        <v>7</v>
      </c>
      <c r="C119" s="14" t="s">
        <v>13</v>
      </c>
      <c r="D119" s="15">
        <v>42990</v>
      </c>
      <c r="E119" s="1" t="s">
        <v>25</v>
      </c>
      <c r="F119" s="24">
        <v>2.1000000000000001E-2</v>
      </c>
      <c r="G119" s="23">
        <f>bonus_calc[[#This Row],[Salary]]*bonus_calc[[#This Row],[Bonus pct]]</f>
        <v>902.79000000000008</v>
      </c>
    </row>
    <row r="120" spans="1:7" x14ac:dyDescent="0.3">
      <c r="A120" s="1" t="s">
        <v>151</v>
      </c>
      <c r="B120" s="14" t="s">
        <v>7</v>
      </c>
      <c r="C120" s="14" t="s">
        <v>17</v>
      </c>
      <c r="D120" s="15">
        <v>117810</v>
      </c>
      <c r="E120" s="1" t="s">
        <v>14</v>
      </c>
      <c r="F120" s="24">
        <v>5.2999999999999999E-2</v>
      </c>
      <c r="G120" s="23">
        <f>bonus_calc[[#This Row],[Salary]]*bonus_calc[[#This Row],[Bonus pct]]</f>
        <v>6243.9299999999994</v>
      </c>
    </row>
    <row r="121" spans="1:7" x14ac:dyDescent="0.3">
      <c r="A121" s="1" t="s">
        <v>152</v>
      </c>
      <c r="B121" s="14" t="s">
        <v>12</v>
      </c>
      <c r="C121" s="14" t="s">
        <v>45</v>
      </c>
      <c r="D121" s="15">
        <v>58130</v>
      </c>
      <c r="E121" s="1" t="s">
        <v>14</v>
      </c>
      <c r="F121" s="24">
        <v>4.2999999999999997E-2</v>
      </c>
      <c r="G121" s="23">
        <f>bonus_calc[[#This Row],[Salary]]*bonus_calc[[#This Row],[Bonus pct]]</f>
        <v>2499.5899999999997</v>
      </c>
    </row>
    <row r="122" spans="1:7" x14ac:dyDescent="0.3">
      <c r="A122" s="1" t="s">
        <v>153</v>
      </c>
      <c r="B122" s="14" t="s">
        <v>12</v>
      </c>
      <c r="C122" s="14" t="s">
        <v>37</v>
      </c>
      <c r="D122" s="15">
        <v>86840</v>
      </c>
      <c r="E122" s="1" t="s">
        <v>25</v>
      </c>
      <c r="F122" s="24">
        <v>2.4E-2</v>
      </c>
      <c r="G122" s="23">
        <f>bonus_calc[[#This Row],[Salary]]*bonus_calc[[#This Row],[Bonus pct]]</f>
        <v>2084.16</v>
      </c>
    </row>
    <row r="123" spans="1:7" x14ac:dyDescent="0.3">
      <c r="A123" s="1" t="s">
        <v>154</v>
      </c>
      <c r="B123" s="14" t="s">
        <v>7</v>
      </c>
      <c r="C123" s="14" t="s">
        <v>8</v>
      </c>
      <c r="D123" s="15">
        <v>41700</v>
      </c>
      <c r="E123" s="1" t="s">
        <v>46</v>
      </c>
      <c r="F123" s="24">
        <v>5.0000000000000001E-3</v>
      </c>
      <c r="G123" s="23">
        <f>bonus_calc[[#This Row],[Salary]]*bonus_calc[[#This Row],[Bonus pct]]</f>
        <v>208.5</v>
      </c>
    </row>
    <row r="124" spans="1:7" x14ac:dyDescent="0.3">
      <c r="A124" s="1" t="s">
        <v>156</v>
      </c>
      <c r="B124" s="14" t="s">
        <v>7</v>
      </c>
      <c r="C124" s="14" t="s">
        <v>24</v>
      </c>
      <c r="D124" s="15">
        <v>72880</v>
      </c>
      <c r="E124" s="1" t="s">
        <v>25</v>
      </c>
      <c r="F124" s="24">
        <v>2.7E-2</v>
      </c>
      <c r="G124" s="23">
        <f>bonus_calc[[#This Row],[Salary]]*bonus_calc[[#This Row],[Bonus pct]]</f>
        <v>1967.76</v>
      </c>
    </row>
    <row r="125" spans="1:7" x14ac:dyDescent="0.3">
      <c r="A125" s="1" t="s">
        <v>157</v>
      </c>
      <c r="B125" s="14" t="s">
        <v>7</v>
      </c>
      <c r="C125" s="14" t="s">
        <v>19</v>
      </c>
      <c r="D125" s="15">
        <v>49670</v>
      </c>
      <c r="E125" s="1" t="s">
        <v>14</v>
      </c>
      <c r="F125" s="24">
        <v>5.3999999999999999E-2</v>
      </c>
      <c r="G125" s="23">
        <f>bonus_calc[[#This Row],[Salary]]*bonus_calc[[#This Row],[Bonus pct]]</f>
        <v>2682.18</v>
      </c>
    </row>
    <row r="126" spans="1:7" x14ac:dyDescent="0.3">
      <c r="A126" s="1" t="s">
        <v>158</v>
      </c>
      <c r="B126" s="14" t="s">
        <v>7</v>
      </c>
      <c r="C126" s="14" t="s">
        <v>50</v>
      </c>
      <c r="D126" s="15">
        <v>117150</v>
      </c>
      <c r="E126" s="1" t="s">
        <v>10</v>
      </c>
      <c r="F126" s="24">
        <v>8.7999999999999995E-2</v>
      </c>
      <c r="G126" s="23">
        <f>bonus_calc[[#This Row],[Salary]]*bonus_calc[[#This Row],[Bonus pct]]</f>
        <v>10309.199999999999</v>
      </c>
    </row>
    <row r="127" spans="1:7" x14ac:dyDescent="0.3">
      <c r="A127" s="1" t="s">
        <v>160</v>
      </c>
      <c r="B127" s="14" t="s">
        <v>7</v>
      </c>
      <c r="C127" s="14" t="s">
        <v>50</v>
      </c>
      <c r="D127" s="15">
        <v>97020</v>
      </c>
      <c r="E127" s="1" t="s">
        <v>20</v>
      </c>
      <c r="F127" s="24">
        <v>1.0999999999999999E-2</v>
      </c>
      <c r="G127" s="23">
        <f>bonus_calc[[#This Row],[Salary]]*bonus_calc[[#This Row],[Bonus pct]]</f>
        <v>1067.22</v>
      </c>
    </row>
    <row r="128" spans="1:7" x14ac:dyDescent="0.3">
      <c r="A128" s="1" t="s">
        <v>161</v>
      </c>
      <c r="B128" s="14" t="s">
        <v>7</v>
      </c>
      <c r="C128" s="14" t="s">
        <v>48</v>
      </c>
      <c r="D128" s="15">
        <v>67510</v>
      </c>
      <c r="E128" s="1" t="s">
        <v>10</v>
      </c>
      <c r="F128" s="24">
        <v>6.3E-2</v>
      </c>
      <c r="G128" s="23">
        <f>bonus_calc[[#This Row],[Salary]]*bonus_calc[[#This Row],[Bonus pct]]</f>
        <v>4253.13</v>
      </c>
    </row>
    <row r="129" spans="1:7" x14ac:dyDescent="0.3">
      <c r="A129" s="1" t="s">
        <v>162</v>
      </c>
      <c r="B129" s="14" t="s">
        <v>12</v>
      </c>
      <c r="C129" s="14" t="s">
        <v>32</v>
      </c>
      <c r="D129" s="15">
        <v>34830</v>
      </c>
      <c r="E129" s="1" t="s">
        <v>46</v>
      </c>
      <c r="F129" s="24">
        <v>5.0000000000000001E-3</v>
      </c>
      <c r="G129" s="23">
        <f>bonus_calc[[#This Row],[Salary]]*bonus_calc[[#This Row],[Bonus pct]]</f>
        <v>174.15</v>
      </c>
    </row>
    <row r="130" spans="1:7" x14ac:dyDescent="0.3">
      <c r="A130" s="1" t="s">
        <v>163</v>
      </c>
      <c r="B130" s="14" t="s">
        <v>7</v>
      </c>
      <c r="C130" s="14" t="s">
        <v>17</v>
      </c>
      <c r="D130" s="15">
        <v>38730</v>
      </c>
      <c r="E130" s="1" t="s">
        <v>25</v>
      </c>
      <c r="F130" s="24">
        <v>2.3E-2</v>
      </c>
      <c r="G130" s="23">
        <f>bonus_calc[[#This Row],[Salary]]*bonus_calc[[#This Row],[Bonus pct]]</f>
        <v>890.79</v>
      </c>
    </row>
    <row r="131" spans="1:7" x14ac:dyDescent="0.3">
      <c r="A131" s="1" t="s">
        <v>164</v>
      </c>
      <c r="B131" s="14" t="s">
        <v>7</v>
      </c>
      <c r="C131" s="14" t="s">
        <v>24</v>
      </c>
      <c r="D131" s="15">
        <v>96790</v>
      </c>
      <c r="E131" s="1" t="s">
        <v>46</v>
      </c>
      <c r="F131" s="24">
        <v>5.0000000000000001E-3</v>
      </c>
      <c r="G131" s="23">
        <f>bonus_calc[[#This Row],[Salary]]*bonus_calc[[#This Row],[Bonus pct]]</f>
        <v>483.95</v>
      </c>
    </row>
    <row r="132" spans="1:7" x14ac:dyDescent="0.3">
      <c r="A132" s="1" t="s">
        <v>165</v>
      </c>
      <c r="B132" s="14" t="s">
        <v>12</v>
      </c>
      <c r="C132" s="14" t="s">
        <v>45</v>
      </c>
      <c r="D132" s="15">
        <v>68040</v>
      </c>
      <c r="E132" s="1" t="s">
        <v>14</v>
      </c>
      <c r="F132" s="24">
        <v>5.3999999999999999E-2</v>
      </c>
      <c r="G132" s="23">
        <f>bonus_calc[[#This Row],[Salary]]*bonus_calc[[#This Row],[Bonus pct]]</f>
        <v>3674.16</v>
      </c>
    </row>
    <row r="133" spans="1:7" x14ac:dyDescent="0.3">
      <c r="A133" s="1" t="s">
        <v>166</v>
      </c>
      <c r="B133" s="14" t="s">
        <v>7</v>
      </c>
      <c r="C133" s="14" t="s">
        <v>48</v>
      </c>
      <c r="D133" s="15">
        <v>88510</v>
      </c>
      <c r="E133" s="1" t="s">
        <v>25</v>
      </c>
      <c r="F133" s="24">
        <v>2.1000000000000001E-2</v>
      </c>
      <c r="G133" s="23">
        <f>bonus_calc[[#This Row],[Salary]]*bonus_calc[[#This Row],[Bonus pct]]</f>
        <v>1858.71</v>
      </c>
    </row>
    <row r="134" spans="1:7" x14ac:dyDescent="0.3">
      <c r="A134" s="1" t="s">
        <v>167</v>
      </c>
      <c r="B134" s="14" t="s">
        <v>12</v>
      </c>
      <c r="C134" s="14" t="s">
        <v>24</v>
      </c>
      <c r="D134" s="15">
        <v>65350</v>
      </c>
      <c r="E134" s="1" t="s">
        <v>46</v>
      </c>
      <c r="F134" s="24">
        <v>5.0000000000000001E-3</v>
      </c>
      <c r="G134" s="23">
        <f>bonus_calc[[#This Row],[Salary]]*bonus_calc[[#This Row],[Bonus pct]]</f>
        <v>326.75</v>
      </c>
    </row>
    <row r="135" spans="1:7" x14ac:dyDescent="0.3">
      <c r="A135" s="1" t="s">
        <v>168</v>
      </c>
      <c r="B135" s="14" t="s">
        <v>12</v>
      </c>
      <c r="C135" s="14" t="s">
        <v>37</v>
      </c>
      <c r="D135" s="15">
        <v>52000</v>
      </c>
      <c r="E135" s="1" t="s">
        <v>25</v>
      </c>
      <c r="F135" s="24">
        <v>2.4E-2</v>
      </c>
      <c r="G135" s="23">
        <f>bonus_calc[[#This Row],[Salary]]*bonus_calc[[#This Row],[Bonus pct]]</f>
        <v>1248</v>
      </c>
    </row>
    <row r="136" spans="1:7" x14ac:dyDescent="0.3">
      <c r="A136" s="1" t="s">
        <v>169</v>
      </c>
      <c r="B136" s="14" t="s">
        <v>12</v>
      </c>
      <c r="C136" s="14" t="s">
        <v>24</v>
      </c>
      <c r="D136" s="15">
        <v>85740</v>
      </c>
      <c r="E136" s="1" t="s">
        <v>25</v>
      </c>
      <c r="F136" s="24">
        <v>2.3E-2</v>
      </c>
      <c r="G136" s="23">
        <f>bonus_calc[[#This Row],[Salary]]*bonus_calc[[#This Row],[Bonus pct]]</f>
        <v>1972.02</v>
      </c>
    </row>
    <row r="137" spans="1:7" x14ac:dyDescent="0.3">
      <c r="A137" s="1" t="s">
        <v>170</v>
      </c>
      <c r="B137" s="14" t="s">
        <v>7</v>
      </c>
      <c r="C137" s="14" t="s">
        <v>17</v>
      </c>
      <c r="D137" s="15">
        <v>92500</v>
      </c>
      <c r="E137" s="1" t="s">
        <v>14</v>
      </c>
      <c r="F137" s="24">
        <v>5.8000000000000003E-2</v>
      </c>
      <c r="G137" s="23">
        <f>bonus_calc[[#This Row],[Salary]]*bonus_calc[[#This Row],[Bonus pct]]</f>
        <v>5365</v>
      </c>
    </row>
    <row r="138" spans="1:7" x14ac:dyDescent="0.3">
      <c r="A138" s="1" t="s">
        <v>171</v>
      </c>
      <c r="B138" s="14" t="s">
        <v>7</v>
      </c>
      <c r="C138" s="14" t="s">
        <v>50</v>
      </c>
      <c r="D138" s="15">
        <v>80770</v>
      </c>
      <c r="E138" s="1" t="s">
        <v>10</v>
      </c>
      <c r="F138" s="24">
        <v>6.4000000000000001E-2</v>
      </c>
      <c r="G138" s="23">
        <f>bonus_calc[[#This Row],[Salary]]*bonus_calc[[#This Row],[Bonus pct]]</f>
        <v>5169.28</v>
      </c>
    </row>
    <row r="139" spans="1:7" x14ac:dyDescent="0.3">
      <c r="A139" s="1" t="s">
        <v>172</v>
      </c>
      <c r="B139" s="14" t="s">
        <v>12</v>
      </c>
      <c r="C139" s="14" t="s">
        <v>13</v>
      </c>
      <c r="D139" s="15">
        <v>67820</v>
      </c>
      <c r="E139" s="1" t="s">
        <v>25</v>
      </c>
      <c r="F139" s="24">
        <v>2.8000000000000001E-2</v>
      </c>
      <c r="G139" s="23">
        <f>bonus_calc[[#This Row],[Salary]]*bonus_calc[[#This Row],[Bonus pct]]</f>
        <v>1898.96</v>
      </c>
    </row>
    <row r="140" spans="1:7" x14ac:dyDescent="0.3">
      <c r="A140" s="1" t="s">
        <v>173</v>
      </c>
      <c r="B140" s="14" t="s">
        <v>12</v>
      </c>
      <c r="C140" s="14" t="s">
        <v>29</v>
      </c>
      <c r="D140" s="15">
        <v>41160</v>
      </c>
      <c r="E140" s="1" t="s">
        <v>10</v>
      </c>
      <c r="F140" s="24">
        <v>7.5999999999999998E-2</v>
      </c>
      <c r="G140" s="23">
        <f>bonus_calc[[#This Row],[Salary]]*bonus_calc[[#This Row],[Bonus pct]]</f>
        <v>3128.16</v>
      </c>
    </row>
    <row r="141" spans="1:7" x14ac:dyDescent="0.3">
      <c r="A141" s="1" t="s">
        <v>174</v>
      </c>
      <c r="B141" s="14" t="s">
        <v>12</v>
      </c>
      <c r="C141" s="14" t="s">
        <v>24</v>
      </c>
      <c r="D141" s="15">
        <v>48060</v>
      </c>
      <c r="E141" s="1" t="s">
        <v>14</v>
      </c>
      <c r="F141" s="24">
        <v>5.8000000000000003E-2</v>
      </c>
      <c r="G141" s="23">
        <f>bonus_calc[[#This Row],[Salary]]*bonus_calc[[#This Row],[Bonus pct]]</f>
        <v>2787.48</v>
      </c>
    </row>
    <row r="142" spans="1:7" x14ac:dyDescent="0.3">
      <c r="A142" s="1" t="s">
        <v>176</v>
      </c>
      <c r="B142" s="14" t="s">
        <v>7</v>
      </c>
      <c r="C142" s="14" t="s">
        <v>32</v>
      </c>
      <c r="D142" s="15">
        <v>56830</v>
      </c>
      <c r="E142" s="1" t="s">
        <v>14</v>
      </c>
      <c r="F142" s="24">
        <v>4.2999999999999997E-2</v>
      </c>
      <c r="G142" s="23">
        <f>bonus_calc[[#This Row],[Salary]]*bonus_calc[[#This Row],[Bonus pct]]</f>
        <v>2443.6899999999996</v>
      </c>
    </row>
    <row r="143" spans="1:7" x14ac:dyDescent="0.3">
      <c r="A143" s="1" t="s">
        <v>177</v>
      </c>
      <c r="B143" s="14" t="s">
        <v>12</v>
      </c>
      <c r="C143" s="14" t="s">
        <v>24</v>
      </c>
      <c r="D143" s="15">
        <v>72500</v>
      </c>
      <c r="E143" s="1" t="s">
        <v>20</v>
      </c>
      <c r="F143" s="24">
        <v>1.7999999999999999E-2</v>
      </c>
      <c r="G143" s="23">
        <f>bonus_calc[[#This Row],[Salary]]*bonus_calc[[#This Row],[Bonus pct]]</f>
        <v>1305</v>
      </c>
    </row>
    <row r="144" spans="1:7" x14ac:dyDescent="0.3">
      <c r="A144" s="1" t="s">
        <v>178</v>
      </c>
      <c r="B144" s="14" t="s">
        <v>12</v>
      </c>
      <c r="C144" s="14" t="s">
        <v>45</v>
      </c>
      <c r="D144" s="15">
        <v>57080</v>
      </c>
      <c r="E144" s="1" t="s">
        <v>14</v>
      </c>
      <c r="F144" s="24">
        <v>5.0999999999999997E-2</v>
      </c>
      <c r="G144" s="23">
        <f>bonus_calc[[#This Row],[Salary]]*bonus_calc[[#This Row],[Bonus pct]]</f>
        <v>2911.08</v>
      </c>
    </row>
    <row r="145" spans="1:7" x14ac:dyDescent="0.3">
      <c r="A145" s="1" t="s">
        <v>179</v>
      </c>
      <c r="B145" s="14" t="s">
        <v>7</v>
      </c>
      <c r="C145" s="14" t="s">
        <v>8</v>
      </c>
      <c r="D145" s="15">
        <v>104080</v>
      </c>
      <c r="E145" s="1" t="s">
        <v>25</v>
      </c>
      <c r="F145" s="24">
        <v>0.04</v>
      </c>
      <c r="G145" s="23">
        <f>bonus_calc[[#This Row],[Salary]]*bonus_calc[[#This Row],[Bonus pct]]</f>
        <v>4163.2</v>
      </c>
    </row>
    <row r="146" spans="1:7" x14ac:dyDescent="0.3">
      <c r="A146" s="1" t="s">
        <v>180</v>
      </c>
      <c r="B146" s="14" t="s">
        <v>7</v>
      </c>
      <c r="C146" s="14" t="s">
        <v>32</v>
      </c>
      <c r="D146" s="15">
        <v>29770</v>
      </c>
      <c r="E146" s="1" t="s">
        <v>25</v>
      </c>
      <c r="F146" s="24">
        <v>3.3000000000000002E-2</v>
      </c>
      <c r="G146" s="23">
        <f>bonus_calc[[#This Row],[Salary]]*bonus_calc[[#This Row],[Bonus pct]]</f>
        <v>982.41000000000008</v>
      </c>
    </row>
    <row r="147" spans="1:7" x14ac:dyDescent="0.3">
      <c r="A147" s="1" t="s">
        <v>181</v>
      </c>
      <c r="B147" s="14" t="s">
        <v>7</v>
      </c>
      <c r="C147" s="14" t="s">
        <v>24</v>
      </c>
      <c r="D147" s="15">
        <v>48690</v>
      </c>
      <c r="E147" s="1" t="s">
        <v>20</v>
      </c>
      <c r="F147" s="24">
        <v>1.0999999999999999E-2</v>
      </c>
      <c r="G147" s="23">
        <f>bonus_calc[[#This Row],[Salary]]*bonus_calc[[#This Row],[Bonus pct]]</f>
        <v>535.58999999999992</v>
      </c>
    </row>
    <row r="148" spans="1:7" x14ac:dyDescent="0.3">
      <c r="A148" s="1" t="s">
        <v>182</v>
      </c>
      <c r="B148" s="14" t="s">
        <v>7</v>
      </c>
      <c r="C148" s="14" t="s">
        <v>13</v>
      </c>
      <c r="D148" s="15">
        <v>70080</v>
      </c>
      <c r="E148" s="1" t="s">
        <v>20</v>
      </c>
      <c r="F148" s="24">
        <v>1.2E-2</v>
      </c>
      <c r="G148" s="23">
        <f>bonus_calc[[#This Row],[Salary]]*bonus_calc[[#This Row],[Bonus pct]]</f>
        <v>840.96</v>
      </c>
    </row>
    <row r="149" spans="1:7" x14ac:dyDescent="0.3">
      <c r="A149" s="1" t="s">
        <v>183</v>
      </c>
      <c r="B149" s="14" t="s">
        <v>7</v>
      </c>
      <c r="C149" s="14" t="s">
        <v>37</v>
      </c>
      <c r="D149" s="15">
        <v>88510</v>
      </c>
      <c r="E149" s="1" t="s">
        <v>20</v>
      </c>
      <c r="F149" s="24">
        <v>1.7999999999999999E-2</v>
      </c>
      <c r="G149" s="23">
        <f>bonus_calc[[#This Row],[Salary]]*bonus_calc[[#This Row],[Bonus pct]]</f>
        <v>1593.1799999999998</v>
      </c>
    </row>
    <row r="150" spans="1:7" x14ac:dyDescent="0.3">
      <c r="A150" s="1" t="s">
        <v>184</v>
      </c>
      <c r="B150" s="14" t="s">
        <v>12</v>
      </c>
      <c r="C150" s="14" t="s">
        <v>32</v>
      </c>
      <c r="D150" s="15">
        <v>69190</v>
      </c>
      <c r="E150" s="1" t="s">
        <v>25</v>
      </c>
      <c r="F150" s="24">
        <v>2.3E-2</v>
      </c>
      <c r="G150" s="23">
        <f>bonus_calc[[#This Row],[Salary]]*bonus_calc[[#This Row],[Bonus pct]]</f>
        <v>1591.37</v>
      </c>
    </row>
    <row r="151" spans="1:7" x14ac:dyDescent="0.3">
      <c r="A151" s="1" t="s">
        <v>185</v>
      </c>
      <c r="B151" s="14" t="s">
        <v>7</v>
      </c>
      <c r="C151" s="14" t="s">
        <v>50</v>
      </c>
      <c r="D151" s="15">
        <v>37920</v>
      </c>
      <c r="E151" s="1" t="s">
        <v>25</v>
      </c>
      <c r="F151" s="24">
        <v>2.1000000000000001E-2</v>
      </c>
      <c r="G151" s="23">
        <f>bonus_calc[[#This Row],[Salary]]*bonus_calc[[#This Row],[Bonus pct]]</f>
        <v>796.32</v>
      </c>
    </row>
    <row r="152" spans="1:7" x14ac:dyDescent="0.3">
      <c r="A152" s="1" t="s">
        <v>186</v>
      </c>
      <c r="B152" s="14" t="s">
        <v>7</v>
      </c>
      <c r="C152" s="14" t="s">
        <v>32</v>
      </c>
      <c r="D152" s="15">
        <v>89120</v>
      </c>
      <c r="E152" s="1" t="s">
        <v>25</v>
      </c>
      <c r="F152" s="24">
        <v>3.5000000000000003E-2</v>
      </c>
      <c r="G152" s="23">
        <f>bonus_calc[[#This Row],[Salary]]*bonus_calc[[#This Row],[Bonus pct]]</f>
        <v>3119.2000000000003</v>
      </c>
    </row>
    <row r="153" spans="1:7" x14ac:dyDescent="0.3">
      <c r="A153" s="1" t="s">
        <v>187</v>
      </c>
      <c r="B153" s="14" t="s">
        <v>12</v>
      </c>
      <c r="C153" s="14" t="s">
        <v>63</v>
      </c>
      <c r="D153" s="15">
        <v>48140</v>
      </c>
      <c r="E153" s="1" t="s">
        <v>25</v>
      </c>
      <c r="F153" s="24">
        <v>3.5000000000000003E-2</v>
      </c>
      <c r="G153" s="23">
        <f>bonus_calc[[#This Row],[Salary]]*bonus_calc[[#This Row],[Bonus pct]]</f>
        <v>1684.9</v>
      </c>
    </row>
    <row r="154" spans="1:7" x14ac:dyDescent="0.3">
      <c r="A154" s="1" t="s">
        <v>188</v>
      </c>
      <c r="B154" s="14" t="s">
        <v>7</v>
      </c>
      <c r="C154" s="14" t="s">
        <v>17</v>
      </c>
      <c r="D154" s="15">
        <v>69340</v>
      </c>
      <c r="E154" s="1" t="s">
        <v>10</v>
      </c>
      <c r="F154" s="24">
        <v>6.0999999999999999E-2</v>
      </c>
      <c r="G154" s="23">
        <f>bonus_calc[[#This Row],[Salary]]*bonus_calc[[#This Row],[Bonus pct]]</f>
        <v>4229.74</v>
      </c>
    </row>
    <row r="155" spans="1:7" x14ac:dyDescent="0.3">
      <c r="A155" s="1" t="s">
        <v>189</v>
      </c>
      <c r="B155" s="14" t="s">
        <v>7</v>
      </c>
      <c r="C155" s="14" t="s">
        <v>17</v>
      </c>
      <c r="D155" s="15">
        <v>71330</v>
      </c>
      <c r="E155" s="1" t="s">
        <v>20</v>
      </c>
      <c r="F155" s="24">
        <v>1.2E-2</v>
      </c>
      <c r="G155" s="23">
        <f>bonus_calc[[#This Row],[Salary]]*bonus_calc[[#This Row],[Bonus pct]]</f>
        <v>855.96</v>
      </c>
    </row>
    <row r="156" spans="1:7" x14ac:dyDescent="0.3">
      <c r="A156" s="1" t="s">
        <v>190</v>
      </c>
      <c r="B156" s="14" t="s">
        <v>12</v>
      </c>
      <c r="C156" s="14" t="s">
        <v>45</v>
      </c>
      <c r="D156" s="15">
        <v>67620</v>
      </c>
      <c r="E156" s="1" t="s">
        <v>10</v>
      </c>
      <c r="F156" s="24">
        <v>6.2E-2</v>
      </c>
      <c r="G156" s="23">
        <f>bonus_calc[[#This Row],[Salary]]*bonus_calc[[#This Row],[Bonus pct]]</f>
        <v>4192.4399999999996</v>
      </c>
    </row>
    <row r="157" spans="1:7" x14ac:dyDescent="0.3">
      <c r="A157" s="1" t="s">
        <v>191</v>
      </c>
      <c r="B157" s="14" t="s">
        <v>12</v>
      </c>
      <c r="C157" s="14" t="s">
        <v>29</v>
      </c>
      <c r="D157" s="15">
        <v>69740</v>
      </c>
      <c r="E157" s="1" t="s">
        <v>14</v>
      </c>
      <c r="F157" s="24">
        <v>5.8999999999999997E-2</v>
      </c>
      <c r="G157" s="23">
        <f>bonus_calc[[#This Row],[Salary]]*bonus_calc[[#This Row],[Bonus pct]]</f>
        <v>4114.66</v>
      </c>
    </row>
    <row r="158" spans="1:7" x14ac:dyDescent="0.3">
      <c r="A158" s="1" t="s">
        <v>192</v>
      </c>
      <c r="B158" s="14" t="s">
        <v>12</v>
      </c>
      <c r="C158" s="14" t="s">
        <v>29</v>
      </c>
      <c r="D158" s="15">
        <v>44300</v>
      </c>
      <c r="E158" s="1" t="s">
        <v>14</v>
      </c>
      <c r="F158" s="24">
        <v>5.8000000000000003E-2</v>
      </c>
      <c r="G158" s="23">
        <f>bonus_calc[[#This Row],[Salary]]*bonus_calc[[#This Row],[Bonus pct]]</f>
        <v>2569.4</v>
      </c>
    </row>
    <row r="159" spans="1:7" x14ac:dyDescent="0.3">
      <c r="A159" s="1" t="s">
        <v>193</v>
      </c>
      <c r="B159" s="14" t="s">
        <v>12</v>
      </c>
      <c r="C159" s="14" t="s">
        <v>50</v>
      </c>
      <c r="D159" s="15">
        <v>40560</v>
      </c>
      <c r="E159" s="1" t="s">
        <v>25</v>
      </c>
      <c r="F159" s="24">
        <v>3.5000000000000003E-2</v>
      </c>
      <c r="G159" s="23">
        <f>bonus_calc[[#This Row],[Salary]]*bonus_calc[[#This Row],[Bonus pct]]</f>
        <v>1419.6000000000001</v>
      </c>
    </row>
    <row r="160" spans="1:7" x14ac:dyDescent="0.3">
      <c r="A160" s="1" t="s">
        <v>194</v>
      </c>
      <c r="B160" s="14" t="s">
        <v>12</v>
      </c>
      <c r="C160" s="14" t="s">
        <v>48</v>
      </c>
      <c r="D160" s="15">
        <v>115230</v>
      </c>
      <c r="E160" s="1" t="s">
        <v>25</v>
      </c>
      <c r="F160" s="24">
        <v>2.8000000000000001E-2</v>
      </c>
      <c r="G160" s="23">
        <f>bonus_calc[[#This Row],[Salary]]*bonus_calc[[#This Row],[Bonus pct]]</f>
        <v>3226.44</v>
      </c>
    </row>
    <row r="161" spans="1:7" x14ac:dyDescent="0.3">
      <c r="A161" s="1" t="s">
        <v>195</v>
      </c>
      <c r="B161" s="14" t="s">
        <v>12</v>
      </c>
      <c r="C161" s="14" t="s">
        <v>17</v>
      </c>
      <c r="D161" s="15">
        <v>39750</v>
      </c>
      <c r="E161" s="1" t="s">
        <v>20</v>
      </c>
      <c r="F161" s="24">
        <v>1.2999999999999999E-2</v>
      </c>
      <c r="G161" s="23">
        <f>bonus_calc[[#This Row],[Salary]]*bonus_calc[[#This Row],[Bonus pct]]</f>
        <v>516.75</v>
      </c>
    </row>
    <row r="162" spans="1:7" x14ac:dyDescent="0.3">
      <c r="A162" s="1" t="s">
        <v>196</v>
      </c>
      <c r="B162" s="14" t="s">
        <v>7</v>
      </c>
      <c r="C162" s="14" t="s">
        <v>19</v>
      </c>
      <c r="D162" s="15">
        <v>72880</v>
      </c>
      <c r="E162" s="1" t="s">
        <v>14</v>
      </c>
      <c r="F162" s="24">
        <v>5.3999999999999999E-2</v>
      </c>
      <c r="G162" s="23">
        <f>bonus_calc[[#This Row],[Salary]]*bonus_calc[[#This Row],[Bonus pct]]</f>
        <v>3935.52</v>
      </c>
    </row>
    <row r="163" spans="1:7" x14ac:dyDescent="0.3">
      <c r="A163" s="1" t="s">
        <v>197</v>
      </c>
      <c r="B163" s="14" t="s">
        <v>12</v>
      </c>
      <c r="C163" s="14" t="s">
        <v>24</v>
      </c>
      <c r="D163" s="15">
        <v>108970</v>
      </c>
      <c r="E163" s="1" t="s">
        <v>25</v>
      </c>
      <c r="F163" s="24">
        <v>0.04</v>
      </c>
      <c r="G163" s="23">
        <f>bonus_calc[[#This Row],[Salary]]*bonus_calc[[#This Row],[Bonus pct]]</f>
        <v>4358.8</v>
      </c>
    </row>
    <row r="164" spans="1:7" x14ac:dyDescent="0.3">
      <c r="A164" s="1" t="s">
        <v>198</v>
      </c>
      <c r="B164" s="14" t="s">
        <v>7</v>
      </c>
      <c r="C164" s="14" t="s">
        <v>63</v>
      </c>
      <c r="D164" s="15">
        <v>112570</v>
      </c>
      <c r="E164" s="1" t="s">
        <v>25</v>
      </c>
      <c r="F164" s="24">
        <v>2.8000000000000001E-2</v>
      </c>
      <c r="G164" s="23">
        <f>bonus_calc[[#This Row],[Salary]]*bonus_calc[[#This Row],[Bonus pct]]</f>
        <v>3151.96</v>
      </c>
    </row>
    <row r="165" spans="1:7" x14ac:dyDescent="0.3">
      <c r="A165" s="1" t="s">
        <v>199</v>
      </c>
      <c r="B165" s="14" t="s">
        <v>12</v>
      </c>
      <c r="C165" s="14" t="s">
        <v>32</v>
      </c>
      <c r="D165" s="15">
        <v>56810</v>
      </c>
      <c r="E165" s="1" t="s">
        <v>25</v>
      </c>
      <c r="F165" s="24">
        <v>0.02</v>
      </c>
      <c r="G165" s="23">
        <f>bonus_calc[[#This Row],[Salary]]*bonus_calc[[#This Row],[Bonus pct]]</f>
        <v>1136.2</v>
      </c>
    </row>
    <row r="166" spans="1:7" x14ac:dyDescent="0.3">
      <c r="A166" s="1" t="s">
        <v>200</v>
      </c>
      <c r="B166" s="14" t="s">
        <v>12</v>
      </c>
      <c r="C166" s="14" t="s">
        <v>13</v>
      </c>
      <c r="D166" s="15">
        <v>42950</v>
      </c>
      <c r="E166" s="1" t="s">
        <v>25</v>
      </c>
      <c r="F166" s="24">
        <v>2.1000000000000001E-2</v>
      </c>
      <c r="G166" s="23">
        <f>bonus_calc[[#This Row],[Salary]]*bonus_calc[[#This Row],[Bonus pct]]</f>
        <v>901.95</v>
      </c>
    </row>
    <row r="167" spans="1:7" x14ac:dyDescent="0.3">
      <c r="A167" s="1" t="s">
        <v>201</v>
      </c>
      <c r="B167" s="14" t="s">
        <v>12</v>
      </c>
      <c r="C167" s="14" t="s">
        <v>29</v>
      </c>
      <c r="D167" s="15">
        <v>42820</v>
      </c>
      <c r="E167" s="1" t="s">
        <v>14</v>
      </c>
      <c r="F167" s="24">
        <v>5.8999999999999997E-2</v>
      </c>
      <c r="G167" s="23">
        <f>bonus_calc[[#This Row],[Salary]]*bonus_calc[[#This Row],[Bonus pct]]</f>
        <v>2526.3799999999997</v>
      </c>
    </row>
    <row r="168" spans="1:7" x14ac:dyDescent="0.3">
      <c r="A168" s="1" t="s">
        <v>202</v>
      </c>
      <c r="B168" s="14" t="s">
        <v>12</v>
      </c>
      <c r="C168" s="14" t="s">
        <v>8</v>
      </c>
      <c r="D168" s="15">
        <v>57080</v>
      </c>
      <c r="E168" s="1" t="s">
        <v>14</v>
      </c>
      <c r="F168" s="24">
        <v>5.3999999999999999E-2</v>
      </c>
      <c r="G168" s="23">
        <f>bonus_calc[[#This Row],[Salary]]*bonus_calc[[#This Row],[Bonus pct]]</f>
        <v>3082.32</v>
      </c>
    </row>
    <row r="169" spans="1:7" x14ac:dyDescent="0.3">
      <c r="A169" s="1" t="s">
        <v>203</v>
      </c>
      <c r="B169" s="14" t="s">
        <v>7</v>
      </c>
      <c r="C169" s="14" t="s">
        <v>37</v>
      </c>
      <c r="D169" s="15">
        <v>101670</v>
      </c>
      <c r="E169" s="1" t="s">
        <v>14</v>
      </c>
      <c r="F169" s="24">
        <v>5.0999999999999997E-2</v>
      </c>
      <c r="G169" s="23">
        <f>bonus_calc[[#This Row],[Salary]]*bonus_calc[[#This Row],[Bonus pct]]</f>
        <v>5185.17</v>
      </c>
    </row>
    <row r="170" spans="1:7" x14ac:dyDescent="0.3">
      <c r="A170" s="1" t="s">
        <v>204</v>
      </c>
      <c r="B170" s="14" t="s">
        <v>7</v>
      </c>
      <c r="C170" s="14" t="s">
        <v>24</v>
      </c>
      <c r="D170" s="15">
        <v>104750</v>
      </c>
      <c r="E170" s="1" t="s">
        <v>20</v>
      </c>
      <c r="F170" s="24">
        <v>1.9E-2</v>
      </c>
      <c r="G170" s="23">
        <f>bonus_calc[[#This Row],[Salary]]*bonus_calc[[#This Row],[Bonus pct]]</f>
        <v>1990.25</v>
      </c>
    </row>
    <row r="171" spans="1:7" x14ac:dyDescent="0.3">
      <c r="A171" s="1" t="s">
        <v>205</v>
      </c>
      <c r="B171" s="14" t="s">
        <v>7</v>
      </c>
      <c r="C171" s="14" t="s">
        <v>45</v>
      </c>
      <c r="D171" s="15">
        <v>43330</v>
      </c>
      <c r="E171" s="1" t="s">
        <v>14</v>
      </c>
      <c r="F171" s="24">
        <v>4.2999999999999997E-2</v>
      </c>
      <c r="G171" s="23">
        <f>bonus_calc[[#This Row],[Salary]]*bonus_calc[[#This Row],[Bonus pct]]</f>
        <v>1863.1899999999998</v>
      </c>
    </row>
    <row r="172" spans="1:7" x14ac:dyDescent="0.3">
      <c r="A172" s="1" t="s">
        <v>206</v>
      </c>
      <c r="B172" s="14" t="s">
        <v>7</v>
      </c>
      <c r="C172" s="14" t="s">
        <v>13</v>
      </c>
      <c r="D172" s="15">
        <v>61430</v>
      </c>
      <c r="E172" s="1" t="s">
        <v>25</v>
      </c>
      <c r="F172" s="24">
        <v>2.1000000000000001E-2</v>
      </c>
      <c r="G172" s="23">
        <f>bonus_calc[[#This Row],[Salary]]*bonus_calc[[#This Row],[Bonus pct]]</f>
        <v>1290.03</v>
      </c>
    </row>
    <row r="173" spans="1:7" x14ac:dyDescent="0.3">
      <c r="A173" s="1" t="s">
        <v>207</v>
      </c>
      <c r="B173" s="14" t="s">
        <v>12</v>
      </c>
      <c r="C173" s="14" t="s">
        <v>48</v>
      </c>
      <c r="D173" s="15">
        <v>105800</v>
      </c>
      <c r="E173" s="1" t="s">
        <v>25</v>
      </c>
      <c r="F173" s="24">
        <v>2.1000000000000001E-2</v>
      </c>
      <c r="G173" s="23">
        <f>bonus_calc[[#This Row],[Salary]]*bonus_calc[[#This Row],[Bonus pct]]</f>
        <v>2221.8000000000002</v>
      </c>
    </row>
    <row r="174" spans="1:7" x14ac:dyDescent="0.3">
      <c r="A174" s="1" t="s">
        <v>208</v>
      </c>
      <c r="B174" s="14" t="s">
        <v>12</v>
      </c>
      <c r="C174" s="14" t="s">
        <v>29</v>
      </c>
      <c r="D174" s="15">
        <v>99470</v>
      </c>
      <c r="E174" s="1" t="s">
        <v>25</v>
      </c>
      <c r="F174" s="24">
        <v>3.5000000000000003E-2</v>
      </c>
      <c r="G174" s="23">
        <f>bonus_calc[[#This Row],[Salary]]*bonus_calc[[#This Row],[Bonus pct]]</f>
        <v>3481.4500000000003</v>
      </c>
    </row>
    <row r="175" spans="1:7" x14ac:dyDescent="0.3">
      <c r="A175" s="1" t="s">
        <v>209</v>
      </c>
      <c r="B175" s="14" t="s">
        <v>12</v>
      </c>
      <c r="C175" s="14" t="s">
        <v>50</v>
      </c>
      <c r="D175" s="15">
        <v>68890</v>
      </c>
      <c r="E175" s="1" t="s">
        <v>14</v>
      </c>
      <c r="F175" s="24">
        <v>4.1000000000000002E-2</v>
      </c>
      <c r="G175" s="23">
        <f>bonus_calc[[#This Row],[Salary]]*bonus_calc[[#This Row],[Bonus pct]]</f>
        <v>2824.4900000000002</v>
      </c>
    </row>
    <row r="176" spans="1:7" x14ac:dyDescent="0.3">
      <c r="A176" s="1" t="s">
        <v>210</v>
      </c>
      <c r="B176" s="14" t="s">
        <v>7</v>
      </c>
      <c r="C176" s="14" t="s">
        <v>8</v>
      </c>
      <c r="D176" s="15">
        <v>58860</v>
      </c>
      <c r="E176" s="1" t="s">
        <v>25</v>
      </c>
      <c r="F176" s="24">
        <v>2.4E-2</v>
      </c>
      <c r="G176" s="23">
        <f>bonus_calc[[#This Row],[Salary]]*bonus_calc[[#This Row],[Bonus pct]]</f>
        <v>1412.64</v>
      </c>
    </row>
    <row r="177" spans="1:7" x14ac:dyDescent="0.3">
      <c r="A177" s="1" t="s">
        <v>211</v>
      </c>
      <c r="B177" s="14" t="s">
        <v>7</v>
      </c>
      <c r="C177" s="14" t="s">
        <v>63</v>
      </c>
      <c r="D177" s="15">
        <v>86940</v>
      </c>
      <c r="E177" s="1" t="s">
        <v>14</v>
      </c>
      <c r="F177" s="24">
        <v>5.0999999999999997E-2</v>
      </c>
      <c r="G177" s="23">
        <f>bonus_calc[[#This Row],[Salary]]*bonus_calc[[#This Row],[Bonus pct]]</f>
        <v>4433.9399999999996</v>
      </c>
    </row>
    <row r="178" spans="1:7" x14ac:dyDescent="0.3">
      <c r="A178" s="1" t="s">
        <v>212</v>
      </c>
      <c r="B178" s="14" t="s">
        <v>7</v>
      </c>
      <c r="C178" s="14" t="s">
        <v>63</v>
      </c>
      <c r="D178" s="15">
        <v>118120</v>
      </c>
      <c r="E178" s="1" t="s">
        <v>25</v>
      </c>
      <c r="F178" s="24">
        <v>3.2000000000000001E-2</v>
      </c>
      <c r="G178" s="23">
        <f>bonus_calc[[#This Row],[Salary]]*bonus_calc[[#This Row],[Bonus pct]]</f>
        <v>3779.84</v>
      </c>
    </row>
    <row r="179" spans="1:7" x14ac:dyDescent="0.3">
      <c r="A179" s="1" t="s">
        <v>213</v>
      </c>
      <c r="B179" s="14" t="s">
        <v>12</v>
      </c>
      <c r="C179" s="14" t="s">
        <v>13</v>
      </c>
      <c r="D179" s="15">
        <v>91120</v>
      </c>
      <c r="E179" s="1" t="s">
        <v>25</v>
      </c>
      <c r="F179" s="24">
        <v>2.8000000000000001E-2</v>
      </c>
      <c r="G179" s="23">
        <f>bonus_calc[[#This Row],[Salary]]*bonus_calc[[#This Row],[Bonus pct]]</f>
        <v>2551.36</v>
      </c>
    </row>
    <row r="180" spans="1:7" x14ac:dyDescent="0.3">
      <c r="A180" s="1" t="s">
        <v>214</v>
      </c>
      <c r="B180" s="14" t="s">
        <v>7</v>
      </c>
      <c r="C180" s="14" t="s">
        <v>48</v>
      </c>
      <c r="D180" s="15">
        <v>41420</v>
      </c>
      <c r="E180" s="1" t="s">
        <v>10</v>
      </c>
      <c r="F180" s="24">
        <v>6.2E-2</v>
      </c>
      <c r="G180" s="23">
        <f>bonus_calc[[#This Row],[Salary]]*bonus_calc[[#This Row],[Bonus pct]]</f>
        <v>2568.04</v>
      </c>
    </row>
    <row r="181" spans="1:7" x14ac:dyDescent="0.3">
      <c r="A181" s="1" t="s">
        <v>215</v>
      </c>
      <c r="B181" s="14" t="s">
        <v>7</v>
      </c>
      <c r="C181" s="14" t="s">
        <v>32</v>
      </c>
      <c r="D181" s="15">
        <v>86010</v>
      </c>
      <c r="E181" s="1" t="s">
        <v>20</v>
      </c>
      <c r="F181" s="24">
        <v>1.2E-2</v>
      </c>
      <c r="G181" s="23">
        <f>bonus_calc[[#This Row],[Salary]]*bonus_calc[[#This Row],[Bonus pct]]</f>
        <v>1032.1200000000001</v>
      </c>
    </row>
    <row r="182" spans="1:7" x14ac:dyDescent="0.3">
      <c r="A182" s="1" t="s">
        <v>216</v>
      </c>
      <c r="B182" s="14" t="s">
        <v>12</v>
      </c>
      <c r="C182" s="14" t="s">
        <v>37</v>
      </c>
      <c r="D182" s="15">
        <v>30080</v>
      </c>
      <c r="E182" s="1" t="s">
        <v>10</v>
      </c>
      <c r="F182" s="24">
        <v>7.1999999999999995E-2</v>
      </c>
      <c r="G182" s="23">
        <f>bonus_calc[[#This Row],[Salary]]*bonus_calc[[#This Row],[Bonus pct]]</f>
        <v>2165.7599999999998</v>
      </c>
    </row>
    <row r="183" spans="1:7" x14ac:dyDescent="0.3">
      <c r="A183" s="1" t="s">
        <v>217</v>
      </c>
      <c r="B183" s="14" t="s">
        <v>12</v>
      </c>
      <c r="C183" s="14" t="s">
        <v>48</v>
      </c>
      <c r="D183" s="15">
        <v>96800</v>
      </c>
      <c r="E183" s="1" t="s">
        <v>46</v>
      </c>
      <c r="F183" s="24">
        <v>5.0000000000000001E-3</v>
      </c>
      <c r="G183" s="23">
        <f>bonus_calc[[#This Row],[Salary]]*bonus_calc[[#This Row],[Bonus pct]]</f>
        <v>484</v>
      </c>
    </row>
    <row r="184" spans="1:7" x14ac:dyDescent="0.3">
      <c r="A184" s="1" t="s">
        <v>218</v>
      </c>
      <c r="B184" s="14" t="s">
        <v>12</v>
      </c>
      <c r="C184" s="14" t="s">
        <v>923</v>
      </c>
      <c r="D184" s="15">
        <v>31090</v>
      </c>
      <c r="E184" s="1" t="s">
        <v>25</v>
      </c>
      <c r="F184" s="24">
        <v>2.3E-2</v>
      </c>
      <c r="G184" s="23">
        <f>bonus_calc[[#This Row],[Salary]]*bonus_calc[[#This Row],[Bonus pct]]</f>
        <v>715.06999999999994</v>
      </c>
    </row>
    <row r="185" spans="1:7" x14ac:dyDescent="0.3">
      <c r="A185" s="1" t="s">
        <v>219</v>
      </c>
      <c r="B185" s="14" t="s">
        <v>12</v>
      </c>
      <c r="C185" s="14" t="s">
        <v>13</v>
      </c>
      <c r="D185" s="15">
        <v>96140</v>
      </c>
      <c r="E185" s="1" t="s">
        <v>14</v>
      </c>
      <c r="F185" s="24">
        <v>5.3999999999999999E-2</v>
      </c>
      <c r="G185" s="23">
        <f>bonus_calc[[#This Row],[Salary]]*bonus_calc[[#This Row],[Bonus pct]]</f>
        <v>5191.5599999999995</v>
      </c>
    </row>
    <row r="186" spans="1:7" x14ac:dyDescent="0.3">
      <c r="A186" s="1" t="s">
        <v>220</v>
      </c>
      <c r="B186" s="14" t="s">
        <v>12</v>
      </c>
      <c r="C186" s="14" t="s">
        <v>19</v>
      </c>
      <c r="D186" s="15">
        <v>98640</v>
      </c>
      <c r="E186" s="1" t="s">
        <v>14</v>
      </c>
      <c r="F186" s="24">
        <v>5.8000000000000003E-2</v>
      </c>
      <c r="G186" s="23">
        <f>bonus_calc[[#This Row],[Salary]]*bonus_calc[[#This Row],[Bonus pct]]</f>
        <v>5721.12</v>
      </c>
    </row>
    <row r="187" spans="1:7" x14ac:dyDescent="0.3">
      <c r="A187" s="1" t="s">
        <v>221</v>
      </c>
      <c r="B187" s="14" t="s">
        <v>12</v>
      </c>
      <c r="C187" s="14" t="s">
        <v>63</v>
      </c>
      <c r="D187" s="15">
        <v>71510</v>
      </c>
      <c r="E187" s="1" t="s">
        <v>25</v>
      </c>
      <c r="F187" s="24">
        <v>3.5000000000000003E-2</v>
      </c>
      <c r="G187" s="23">
        <f>bonus_calc[[#This Row],[Salary]]*bonus_calc[[#This Row],[Bonus pct]]</f>
        <v>2502.8500000000004</v>
      </c>
    </row>
    <row r="188" spans="1:7" x14ac:dyDescent="0.3">
      <c r="A188" s="1" t="s">
        <v>222</v>
      </c>
      <c r="B188" s="14" t="s">
        <v>7</v>
      </c>
      <c r="C188" s="14" t="s">
        <v>45</v>
      </c>
      <c r="D188" s="15">
        <v>86490</v>
      </c>
      <c r="E188" s="1" t="s">
        <v>14</v>
      </c>
      <c r="F188" s="24">
        <v>4.1000000000000002E-2</v>
      </c>
      <c r="G188" s="23">
        <f>bonus_calc[[#This Row],[Salary]]*bonus_calc[[#This Row],[Bonus pct]]</f>
        <v>3546.09</v>
      </c>
    </row>
    <row r="189" spans="1:7" x14ac:dyDescent="0.3">
      <c r="A189" s="1" t="s">
        <v>223</v>
      </c>
      <c r="B189" s="14" t="s">
        <v>12</v>
      </c>
      <c r="C189" s="14" t="s">
        <v>37</v>
      </c>
      <c r="D189" s="15">
        <v>103240</v>
      </c>
      <c r="E189" s="1" t="s">
        <v>25</v>
      </c>
      <c r="F189" s="24">
        <v>2.4E-2</v>
      </c>
      <c r="G189" s="23">
        <f>bonus_calc[[#This Row],[Salary]]*bonus_calc[[#This Row],[Bonus pct]]</f>
        <v>2477.7600000000002</v>
      </c>
    </row>
    <row r="190" spans="1:7" x14ac:dyDescent="0.3">
      <c r="A190" s="1" t="s">
        <v>225</v>
      </c>
      <c r="B190" s="14" t="s">
        <v>7</v>
      </c>
      <c r="C190" s="14" t="s">
        <v>19</v>
      </c>
      <c r="D190" s="15">
        <v>47550</v>
      </c>
      <c r="E190" s="1" t="s">
        <v>20</v>
      </c>
      <c r="F190" s="24">
        <v>1.9E-2</v>
      </c>
      <c r="G190" s="23">
        <f>bonus_calc[[#This Row],[Salary]]*bonus_calc[[#This Row],[Bonus pct]]</f>
        <v>903.44999999999993</v>
      </c>
    </row>
    <row r="191" spans="1:7" x14ac:dyDescent="0.3">
      <c r="A191" s="1" t="s">
        <v>226</v>
      </c>
      <c r="B191" s="14" t="s">
        <v>7</v>
      </c>
      <c r="C191" s="14" t="s">
        <v>48</v>
      </c>
      <c r="D191" s="15">
        <v>78490</v>
      </c>
      <c r="E191" s="1" t="s">
        <v>14</v>
      </c>
      <c r="F191" s="24">
        <v>5.3999999999999999E-2</v>
      </c>
      <c r="G191" s="23">
        <f>bonus_calc[[#This Row],[Salary]]*bonus_calc[[#This Row],[Bonus pct]]</f>
        <v>4238.46</v>
      </c>
    </row>
    <row r="192" spans="1:7" x14ac:dyDescent="0.3">
      <c r="A192" s="1" t="s">
        <v>227</v>
      </c>
      <c r="B192" s="14" t="s">
        <v>7</v>
      </c>
      <c r="C192" s="14" t="s">
        <v>17</v>
      </c>
      <c r="D192" s="15">
        <v>61050</v>
      </c>
      <c r="E192" s="1" t="s">
        <v>25</v>
      </c>
      <c r="F192" s="24">
        <v>2.7E-2</v>
      </c>
      <c r="G192" s="23">
        <f>bonus_calc[[#This Row],[Salary]]*bonus_calc[[#This Row],[Bonus pct]]</f>
        <v>1648.35</v>
      </c>
    </row>
    <row r="193" spans="1:7" x14ac:dyDescent="0.3">
      <c r="A193" s="1" t="s">
        <v>228</v>
      </c>
      <c r="B193" s="14" t="s">
        <v>7</v>
      </c>
      <c r="C193" s="14" t="s">
        <v>37</v>
      </c>
      <c r="D193" s="15">
        <v>36370</v>
      </c>
      <c r="E193" s="1" t="s">
        <v>25</v>
      </c>
      <c r="F193" s="24">
        <v>0.02</v>
      </c>
      <c r="G193" s="23">
        <f>bonus_calc[[#This Row],[Salary]]*bonus_calc[[#This Row],[Bonus pct]]</f>
        <v>727.4</v>
      </c>
    </row>
    <row r="194" spans="1:7" x14ac:dyDescent="0.3">
      <c r="A194" s="1" t="s">
        <v>229</v>
      </c>
      <c r="B194" s="14" t="s">
        <v>12</v>
      </c>
      <c r="C194" s="14" t="s">
        <v>45</v>
      </c>
      <c r="D194" s="15">
        <v>47290</v>
      </c>
      <c r="E194" s="1" t="s">
        <v>10</v>
      </c>
      <c r="F194" s="24">
        <v>9.9000000000000005E-2</v>
      </c>
      <c r="G194" s="23">
        <f>bonus_calc[[#This Row],[Salary]]*bonus_calc[[#This Row],[Bonus pct]]</f>
        <v>4681.71</v>
      </c>
    </row>
    <row r="195" spans="1:7" x14ac:dyDescent="0.3">
      <c r="A195" s="1" t="s">
        <v>230</v>
      </c>
      <c r="B195" s="14" t="s">
        <v>12</v>
      </c>
      <c r="C195" s="14" t="s">
        <v>8</v>
      </c>
      <c r="D195" s="15">
        <v>79650</v>
      </c>
      <c r="E195" s="1" t="s">
        <v>20</v>
      </c>
      <c r="F195" s="24">
        <v>1.9E-2</v>
      </c>
      <c r="G195" s="23">
        <f>bonus_calc[[#This Row],[Salary]]*bonus_calc[[#This Row],[Bonus pct]]</f>
        <v>1513.35</v>
      </c>
    </row>
    <row r="196" spans="1:7" x14ac:dyDescent="0.3">
      <c r="A196" s="1" t="s">
        <v>231</v>
      </c>
      <c r="B196" s="14" t="s">
        <v>7</v>
      </c>
      <c r="C196" s="14" t="s">
        <v>17</v>
      </c>
      <c r="D196" s="15">
        <v>119660</v>
      </c>
      <c r="E196" s="1" t="s">
        <v>20</v>
      </c>
      <c r="F196" s="24">
        <v>0.02</v>
      </c>
      <c r="G196" s="23">
        <f>bonus_calc[[#This Row],[Salary]]*bonus_calc[[#This Row],[Bonus pct]]</f>
        <v>2393.2000000000003</v>
      </c>
    </row>
    <row r="197" spans="1:7" x14ac:dyDescent="0.3">
      <c r="A197" s="1" t="s">
        <v>232</v>
      </c>
      <c r="B197" s="14" t="s">
        <v>12</v>
      </c>
      <c r="C197" s="14" t="s">
        <v>13</v>
      </c>
      <c r="D197" s="15">
        <v>43200</v>
      </c>
      <c r="E197" s="1" t="s">
        <v>20</v>
      </c>
      <c r="F197" s="24">
        <v>0.01</v>
      </c>
      <c r="G197" s="23">
        <f>bonus_calc[[#This Row],[Salary]]*bonus_calc[[#This Row],[Bonus pct]]</f>
        <v>432</v>
      </c>
    </row>
    <row r="198" spans="1:7" x14ac:dyDescent="0.3">
      <c r="A198" s="1" t="s">
        <v>233</v>
      </c>
      <c r="B198" s="14" t="s">
        <v>12</v>
      </c>
      <c r="C198" s="14" t="s">
        <v>8</v>
      </c>
      <c r="D198" s="15">
        <v>89830</v>
      </c>
      <c r="E198" s="1" t="s">
        <v>20</v>
      </c>
      <c r="F198" s="24">
        <v>0.01</v>
      </c>
      <c r="G198" s="23">
        <f>bonus_calc[[#This Row],[Salary]]*bonus_calc[[#This Row],[Bonus pct]]</f>
        <v>898.30000000000007</v>
      </c>
    </row>
    <row r="199" spans="1:7" x14ac:dyDescent="0.3">
      <c r="A199" s="1" t="s">
        <v>234</v>
      </c>
      <c r="B199" s="14" t="s">
        <v>7</v>
      </c>
      <c r="C199" s="14" t="s">
        <v>8</v>
      </c>
      <c r="D199" s="15">
        <v>91500</v>
      </c>
      <c r="E199" s="1" t="s">
        <v>25</v>
      </c>
      <c r="F199" s="24">
        <v>3.3000000000000002E-2</v>
      </c>
      <c r="G199" s="23">
        <f>bonus_calc[[#This Row],[Salary]]*bonus_calc[[#This Row],[Bonus pct]]</f>
        <v>3019.5</v>
      </c>
    </row>
    <row r="200" spans="1:7" x14ac:dyDescent="0.3">
      <c r="A200" s="1" t="s">
        <v>235</v>
      </c>
      <c r="B200" s="14" t="s">
        <v>12</v>
      </c>
      <c r="C200" s="14" t="s">
        <v>13</v>
      </c>
      <c r="D200" s="15">
        <v>29670</v>
      </c>
      <c r="E200" s="1" t="s">
        <v>14</v>
      </c>
      <c r="F200" s="24">
        <v>5.3999999999999999E-2</v>
      </c>
      <c r="G200" s="23">
        <f>bonus_calc[[#This Row],[Salary]]*bonus_calc[[#This Row],[Bonus pct]]</f>
        <v>1602.18</v>
      </c>
    </row>
    <row r="201" spans="1:7" x14ac:dyDescent="0.3">
      <c r="A201" s="1" t="s">
        <v>236</v>
      </c>
      <c r="B201" s="14" t="s">
        <v>12</v>
      </c>
      <c r="C201" s="14" t="s">
        <v>32</v>
      </c>
      <c r="D201" s="15">
        <v>75720</v>
      </c>
      <c r="E201" s="1" t="s">
        <v>10</v>
      </c>
      <c r="F201" s="24">
        <v>8.4000000000000005E-2</v>
      </c>
      <c r="G201" s="23">
        <f>bonus_calc[[#This Row],[Salary]]*bonus_calc[[#This Row],[Bonus pct]]</f>
        <v>6360.4800000000005</v>
      </c>
    </row>
    <row r="202" spans="1:7" x14ac:dyDescent="0.3">
      <c r="A202" s="1" t="s">
        <v>237</v>
      </c>
      <c r="B202" s="14" t="s">
        <v>7</v>
      </c>
      <c r="C202" s="14" t="s">
        <v>29</v>
      </c>
      <c r="D202" s="15">
        <v>34830</v>
      </c>
      <c r="E202" s="1" t="s">
        <v>25</v>
      </c>
      <c r="F202" s="24">
        <v>0.04</v>
      </c>
      <c r="G202" s="23">
        <f>bonus_calc[[#This Row],[Salary]]*bonus_calc[[#This Row],[Bonus pct]]</f>
        <v>1393.2</v>
      </c>
    </row>
    <row r="203" spans="1:7" x14ac:dyDescent="0.3">
      <c r="A203" s="1" t="s">
        <v>239</v>
      </c>
      <c r="B203" s="14" t="s">
        <v>7</v>
      </c>
      <c r="C203" s="14" t="s">
        <v>8</v>
      </c>
      <c r="D203" s="15">
        <v>81900</v>
      </c>
      <c r="E203" s="1" t="s">
        <v>14</v>
      </c>
      <c r="F203" s="24">
        <v>4.1000000000000002E-2</v>
      </c>
      <c r="G203" s="23">
        <f>bonus_calc[[#This Row],[Salary]]*bonus_calc[[#This Row],[Bonus pct]]</f>
        <v>3357.9</v>
      </c>
    </row>
    <row r="204" spans="1:7" x14ac:dyDescent="0.3">
      <c r="A204" s="1" t="s">
        <v>240</v>
      </c>
      <c r="B204" s="14" t="s">
        <v>7</v>
      </c>
      <c r="C204" s="14" t="s">
        <v>32</v>
      </c>
      <c r="D204" s="15">
        <v>42380</v>
      </c>
      <c r="E204" s="1" t="s">
        <v>25</v>
      </c>
      <c r="F204" s="24">
        <v>2.1000000000000001E-2</v>
      </c>
      <c r="G204" s="23">
        <f>bonus_calc[[#This Row],[Salary]]*bonus_calc[[#This Row],[Bonus pct]]</f>
        <v>889.98</v>
      </c>
    </row>
    <row r="205" spans="1:7" x14ac:dyDescent="0.3">
      <c r="A205" s="1" t="s">
        <v>241</v>
      </c>
      <c r="B205" s="14" t="s">
        <v>7</v>
      </c>
      <c r="C205" s="14" t="s">
        <v>19</v>
      </c>
      <c r="D205" s="15">
        <v>32620</v>
      </c>
      <c r="E205" s="1" t="s">
        <v>25</v>
      </c>
      <c r="F205" s="24">
        <v>2.1000000000000001E-2</v>
      </c>
      <c r="G205" s="23">
        <f>bonus_calc[[#This Row],[Salary]]*bonus_calc[[#This Row],[Bonus pct]]</f>
        <v>685.0200000000001</v>
      </c>
    </row>
    <row r="206" spans="1:7" x14ac:dyDescent="0.3">
      <c r="A206" s="1" t="s">
        <v>242</v>
      </c>
      <c r="B206" s="14" t="s">
        <v>7</v>
      </c>
      <c r="C206" s="14" t="s">
        <v>32</v>
      </c>
      <c r="D206" s="15">
        <v>72040</v>
      </c>
      <c r="E206" s="1" t="s">
        <v>46</v>
      </c>
      <c r="F206" s="24">
        <v>5.0000000000000001E-3</v>
      </c>
      <c r="G206" s="23">
        <f>bonus_calc[[#This Row],[Salary]]*bonus_calc[[#This Row],[Bonus pct]]</f>
        <v>360.2</v>
      </c>
    </row>
    <row r="207" spans="1:7" x14ac:dyDescent="0.3">
      <c r="A207" s="1" t="s">
        <v>243</v>
      </c>
      <c r="B207" s="14" t="s">
        <v>12</v>
      </c>
      <c r="C207" s="14" t="s">
        <v>48</v>
      </c>
      <c r="D207" s="15">
        <v>77740</v>
      </c>
      <c r="E207" s="1" t="s">
        <v>20</v>
      </c>
      <c r="F207" s="24">
        <v>0.01</v>
      </c>
      <c r="G207" s="23">
        <f>bonus_calc[[#This Row],[Salary]]*bonus_calc[[#This Row],[Bonus pct]]</f>
        <v>777.4</v>
      </c>
    </row>
    <row r="208" spans="1:7" x14ac:dyDescent="0.3">
      <c r="A208" s="1" t="s">
        <v>244</v>
      </c>
      <c r="B208" s="14" t="s">
        <v>12</v>
      </c>
      <c r="C208" s="14" t="s">
        <v>50</v>
      </c>
      <c r="D208" s="15">
        <v>102140</v>
      </c>
      <c r="E208" s="1" t="s">
        <v>25</v>
      </c>
      <c r="F208" s="24">
        <v>2.7E-2</v>
      </c>
      <c r="G208" s="23">
        <f>bonus_calc[[#This Row],[Salary]]*bonus_calc[[#This Row],[Bonus pct]]</f>
        <v>2757.7799999999997</v>
      </c>
    </row>
    <row r="209" spans="1:7" x14ac:dyDescent="0.3">
      <c r="A209" s="1" t="s">
        <v>245</v>
      </c>
      <c r="B209" s="14" t="s">
        <v>7</v>
      </c>
      <c r="C209" s="14" t="s">
        <v>19</v>
      </c>
      <c r="D209" s="15">
        <v>48630</v>
      </c>
      <c r="E209" s="1" t="s">
        <v>25</v>
      </c>
      <c r="F209" s="24">
        <v>2.8000000000000001E-2</v>
      </c>
      <c r="G209" s="23">
        <f>bonus_calc[[#This Row],[Salary]]*bonus_calc[[#This Row],[Bonus pct]]</f>
        <v>1361.64</v>
      </c>
    </row>
    <row r="210" spans="1:7" x14ac:dyDescent="0.3">
      <c r="A210" s="1" t="s">
        <v>246</v>
      </c>
      <c r="B210" s="14" t="s">
        <v>12</v>
      </c>
      <c r="C210" s="14" t="s">
        <v>923</v>
      </c>
      <c r="D210" s="15">
        <v>105960</v>
      </c>
      <c r="E210" s="1" t="s">
        <v>10</v>
      </c>
      <c r="F210" s="24">
        <v>6.4000000000000001E-2</v>
      </c>
      <c r="G210" s="23">
        <f>bonus_calc[[#This Row],[Salary]]*bonus_calc[[#This Row],[Bonus pct]]</f>
        <v>6781.4400000000005</v>
      </c>
    </row>
    <row r="211" spans="1:7" x14ac:dyDescent="0.3">
      <c r="A211" s="1" t="s">
        <v>247</v>
      </c>
      <c r="B211" s="14" t="s">
        <v>7</v>
      </c>
      <c r="C211" s="14" t="s">
        <v>50</v>
      </c>
      <c r="D211" s="15">
        <v>97400</v>
      </c>
      <c r="E211" s="1" t="s">
        <v>46</v>
      </c>
      <c r="F211" s="24">
        <v>5.0000000000000001E-3</v>
      </c>
      <c r="G211" s="23">
        <f>bonus_calc[[#This Row],[Salary]]*bonus_calc[[#This Row],[Bonus pct]]</f>
        <v>487</v>
      </c>
    </row>
    <row r="212" spans="1:7" x14ac:dyDescent="0.3">
      <c r="A212" s="1" t="s">
        <v>248</v>
      </c>
      <c r="B212" s="14" t="s">
        <v>7</v>
      </c>
      <c r="C212" s="14" t="s">
        <v>24</v>
      </c>
      <c r="D212" s="15">
        <v>99450</v>
      </c>
      <c r="E212" s="1" t="s">
        <v>25</v>
      </c>
      <c r="F212" s="24">
        <v>2.1000000000000001E-2</v>
      </c>
      <c r="G212" s="23">
        <f>bonus_calc[[#This Row],[Salary]]*bonus_calc[[#This Row],[Bonus pct]]</f>
        <v>2088.4500000000003</v>
      </c>
    </row>
    <row r="213" spans="1:7" x14ac:dyDescent="0.3">
      <c r="A213" s="1" t="s">
        <v>250</v>
      </c>
      <c r="B213" s="14" t="s">
        <v>12</v>
      </c>
      <c r="C213" s="14" t="s">
        <v>63</v>
      </c>
      <c r="D213" s="15">
        <v>82670</v>
      </c>
      <c r="E213" s="1" t="s">
        <v>25</v>
      </c>
      <c r="F213" s="24">
        <v>2.7E-2</v>
      </c>
      <c r="G213" s="23">
        <f>bonus_calc[[#This Row],[Salary]]*bonus_calc[[#This Row],[Bonus pct]]</f>
        <v>2232.09</v>
      </c>
    </row>
    <row r="214" spans="1:7" x14ac:dyDescent="0.3">
      <c r="A214" s="1" t="s">
        <v>251</v>
      </c>
      <c r="B214" s="14" t="s">
        <v>12</v>
      </c>
      <c r="C214" s="14" t="s">
        <v>63</v>
      </c>
      <c r="D214" s="15">
        <v>99200</v>
      </c>
      <c r="E214" s="1" t="s">
        <v>25</v>
      </c>
      <c r="F214" s="24">
        <v>0.02</v>
      </c>
      <c r="G214" s="23">
        <f>bonus_calc[[#This Row],[Salary]]*bonus_calc[[#This Row],[Bonus pct]]</f>
        <v>1984</v>
      </c>
    </row>
    <row r="215" spans="1:7" x14ac:dyDescent="0.3">
      <c r="A215" s="1" t="s">
        <v>252</v>
      </c>
      <c r="B215" s="14" t="s">
        <v>12</v>
      </c>
      <c r="C215" s="14" t="s">
        <v>32</v>
      </c>
      <c r="D215" s="15">
        <v>111480</v>
      </c>
      <c r="E215" s="1" t="s">
        <v>25</v>
      </c>
      <c r="F215" s="24">
        <v>3.3000000000000002E-2</v>
      </c>
      <c r="G215" s="23">
        <f>bonus_calc[[#This Row],[Salary]]*bonus_calc[[#This Row],[Bonus pct]]</f>
        <v>3678.84</v>
      </c>
    </row>
    <row r="216" spans="1:7" x14ac:dyDescent="0.3">
      <c r="A216" s="1" t="s">
        <v>253</v>
      </c>
      <c r="B216" s="14" t="s">
        <v>7</v>
      </c>
      <c r="C216" s="14" t="s">
        <v>29</v>
      </c>
      <c r="D216" s="15">
        <v>84940</v>
      </c>
      <c r="E216" s="1" t="s">
        <v>20</v>
      </c>
      <c r="F216" s="24">
        <v>1.9E-2</v>
      </c>
      <c r="G216" s="23">
        <f>bonus_calc[[#This Row],[Salary]]*bonus_calc[[#This Row],[Bonus pct]]</f>
        <v>1613.86</v>
      </c>
    </row>
    <row r="217" spans="1:7" x14ac:dyDescent="0.3">
      <c r="A217" s="1" t="s">
        <v>254</v>
      </c>
      <c r="B217" s="14" t="s">
        <v>12</v>
      </c>
      <c r="C217" s="14" t="s">
        <v>17</v>
      </c>
      <c r="D217" s="15">
        <v>95340</v>
      </c>
      <c r="E217" s="1" t="s">
        <v>10</v>
      </c>
      <c r="F217" s="24">
        <v>7.5999999999999998E-2</v>
      </c>
      <c r="G217" s="23">
        <f>bonus_calc[[#This Row],[Salary]]*bonus_calc[[#This Row],[Bonus pct]]</f>
        <v>7245.84</v>
      </c>
    </row>
    <row r="218" spans="1:7" x14ac:dyDescent="0.3">
      <c r="A218" s="1" t="s">
        <v>255</v>
      </c>
      <c r="B218" s="14" t="s">
        <v>12</v>
      </c>
      <c r="C218" s="14" t="s">
        <v>17</v>
      </c>
      <c r="D218" s="15">
        <v>47960</v>
      </c>
      <c r="E218" s="1" t="s">
        <v>20</v>
      </c>
      <c r="F218" s="24">
        <v>1.2E-2</v>
      </c>
      <c r="G218" s="23">
        <f>bonus_calc[[#This Row],[Salary]]*bonus_calc[[#This Row],[Bonus pct]]</f>
        <v>575.52</v>
      </c>
    </row>
    <row r="219" spans="1:7" x14ac:dyDescent="0.3">
      <c r="A219" s="1" t="s">
        <v>256</v>
      </c>
      <c r="B219" s="14" t="s">
        <v>12</v>
      </c>
      <c r="C219" s="14" t="s">
        <v>45</v>
      </c>
      <c r="D219" s="15">
        <v>56710</v>
      </c>
      <c r="E219" s="1" t="s">
        <v>14</v>
      </c>
      <c r="F219" s="24">
        <v>5.3999999999999999E-2</v>
      </c>
      <c r="G219" s="23">
        <f>bonus_calc[[#This Row],[Salary]]*bonus_calc[[#This Row],[Bonus pct]]</f>
        <v>3062.34</v>
      </c>
    </row>
    <row r="220" spans="1:7" x14ac:dyDescent="0.3">
      <c r="A220" s="1" t="s">
        <v>257</v>
      </c>
      <c r="B220" s="14" t="s">
        <v>7</v>
      </c>
      <c r="C220" s="14" t="s">
        <v>24</v>
      </c>
      <c r="D220" s="15">
        <v>71180</v>
      </c>
      <c r="E220" s="1" t="s">
        <v>14</v>
      </c>
      <c r="F220" s="24">
        <v>5.8000000000000003E-2</v>
      </c>
      <c r="G220" s="23">
        <f>bonus_calc[[#This Row],[Salary]]*bonus_calc[[#This Row],[Bonus pct]]</f>
        <v>4128.4400000000005</v>
      </c>
    </row>
    <row r="221" spans="1:7" x14ac:dyDescent="0.3">
      <c r="A221" s="1" t="s">
        <v>258</v>
      </c>
      <c r="B221" s="14" t="s">
        <v>7</v>
      </c>
      <c r="C221" s="14" t="s">
        <v>48</v>
      </c>
      <c r="D221" s="15">
        <v>78180</v>
      </c>
      <c r="E221" s="1" t="s">
        <v>25</v>
      </c>
      <c r="F221" s="24">
        <v>2.1000000000000001E-2</v>
      </c>
      <c r="G221" s="23">
        <f>bonus_calc[[#This Row],[Salary]]*bonus_calc[[#This Row],[Bonus pct]]</f>
        <v>1641.7800000000002</v>
      </c>
    </row>
    <row r="222" spans="1:7" x14ac:dyDescent="0.3">
      <c r="A222" s="1" t="s">
        <v>259</v>
      </c>
      <c r="B222" s="14" t="s">
        <v>12</v>
      </c>
      <c r="C222" s="14" t="s">
        <v>63</v>
      </c>
      <c r="D222" s="15">
        <v>84750</v>
      </c>
      <c r="E222" s="1" t="s">
        <v>25</v>
      </c>
      <c r="F222" s="24">
        <v>2.1000000000000001E-2</v>
      </c>
      <c r="G222" s="23">
        <f>bonus_calc[[#This Row],[Salary]]*bonus_calc[[#This Row],[Bonus pct]]</f>
        <v>1779.75</v>
      </c>
    </row>
    <row r="223" spans="1:7" x14ac:dyDescent="0.3">
      <c r="A223" s="1" t="s">
        <v>261</v>
      </c>
      <c r="B223" s="14" t="s">
        <v>12</v>
      </c>
      <c r="C223" s="14" t="s">
        <v>17</v>
      </c>
      <c r="D223" s="15">
        <v>98970</v>
      </c>
      <c r="E223" s="1" t="s">
        <v>25</v>
      </c>
      <c r="F223" s="24">
        <v>3.5000000000000003E-2</v>
      </c>
      <c r="G223" s="23">
        <f>bonus_calc[[#This Row],[Salary]]*bonus_calc[[#This Row],[Bonus pct]]</f>
        <v>3463.9500000000003</v>
      </c>
    </row>
    <row r="224" spans="1:7" x14ac:dyDescent="0.3">
      <c r="A224" s="1" t="s">
        <v>262</v>
      </c>
      <c r="B224" s="14" t="s">
        <v>12</v>
      </c>
      <c r="C224" s="14" t="s">
        <v>45</v>
      </c>
      <c r="D224" s="15">
        <v>76560</v>
      </c>
      <c r="E224" s="1" t="s">
        <v>46</v>
      </c>
      <c r="F224" s="24">
        <v>5.0000000000000001E-3</v>
      </c>
      <c r="G224" s="23">
        <f>bonus_calc[[#This Row],[Salary]]*bonus_calc[[#This Row],[Bonus pct]]</f>
        <v>382.8</v>
      </c>
    </row>
    <row r="225" spans="1:7" x14ac:dyDescent="0.3">
      <c r="A225" s="1" t="s">
        <v>263</v>
      </c>
      <c r="B225" s="14" t="s">
        <v>12</v>
      </c>
      <c r="C225" s="14" t="s">
        <v>19</v>
      </c>
      <c r="D225" s="15">
        <v>35930</v>
      </c>
      <c r="E225" s="1" t="s">
        <v>25</v>
      </c>
      <c r="F225" s="24">
        <v>2.7E-2</v>
      </c>
      <c r="G225" s="23">
        <f>bonus_calc[[#This Row],[Salary]]*bonus_calc[[#This Row],[Bonus pct]]</f>
        <v>970.11</v>
      </c>
    </row>
    <row r="226" spans="1:7" x14ac:dyDescent="0.3">
      <c r="A226" s="1" t="s">
        <v>264</v>
      </c>
      <c r="B226" s="14" t="s">
        <v>7</v>
      </c>
      <c r="C226" s="14" t="s">
        <v>32</v>
      </c>
      <c r="D226" s="15">
        <v>104410</v>
      </c>
      <c r="E226" s="1" t="s">
        <v>10</v>
      </c>
      <c r="F226" s="24">
        <v>6.0999999999999999E-2</v>
      </c>
      <c r="G226" s="23">
        <f>bonus_calc[[#This Row],[Salary]]*bonus_calc[[#This Row],[Bonus pct]]</f>
        <v>6369.01</v>
      </c>
    </row>
    <row r="227" spans="1:7" x14ac:dyDescent="0.3">
      <c r="A227" s="1" t="s">
        <v>265</v>
      </c>
      <c r="B227" s="14" t="s">
        <v>7</v>
      </c>
      <c r="C227" s="14" t="s">
        <v>45</v>
      </c>
      <c r="D227" s="15">
        <v>84600</v>
      </c>
      <c r="E227" s="1" t="s">
        <v>25</v>
      </c>
      <c r="F227" s="24">
        <v>3.5000000000000003E-2</v>
      </c>
      <c r="G227" s="23">
        <f>bonus_calc[[#This Row],[Salary]]*bonus_calc[[#This Row],[Bonus pct]]</f>
        <v>2961.0000000000005</v>
      </c>
    </row>
    <row r="228" spans="1:7" x14ac:dyDescent="0.3">
      <c r="A228" s="1" t="s">
        <v>267</v>
      </c>
      <c r="B228" s="14" t="s">
        <v>12</v>
      </c>
      <c r="C228" s="14" t="s">
        <v>24</v>
      </c>
      <c r="D228" s="15">
        <v>68800</v>
      </c>
      <c r="E228" s="1" t="s">
        <v>46</v>
      </c>
      <c r="F228" s="24">
        <v>5.0000000000000001E-3</v>
      </c>
      <c r="G228" s="23">
        <f>bonus_calc[[#This Row],[Salary]]*bonus_calc[[#This Row],[Bonus pct]]</f>
        <v>344</v>
      </c>
    </row>
    <row r="229" spans="1:7" x14ac:dyDescent="0.3">
      <c r="A229" s="1" t="s">
        <v>268</v>
      </c>
      <c r="B229" s="14" t="s">
        <v>12</v>
      </c>
      <c r="C229" s="14" t="s">
        <v>37</v>
      </c>
      <c r="D229" s="15">
        <v>38660</v>
      </c>
      <c r="E229" s="1" t="s">
        <v>25</v>
      </c>
      <c r="F229" s="24">
        <v>2.7E-2</v>
      </c>
      <c r="G229" s="23">
        <f>bonus_calc[[#This Row],[Salary]]*bonus_calc[[#This Row],[Bonus pct]]</f>
        <v>1043.82</v>
      </c>
    </row>
    <row r="230" spans="1:7" x14ac:dyDescent="0.3">
      <c r="A230" s="1" t="s">
        <v>269</v>
      </c>
      <c r="B230" s="14" t="s">
        <v>12</v>
      </c>
      <c r="C230" s="14" t="s">
        <v>45</v>
      </c>
      <c r="D230" s="15">
        <v>86560</v>
      </c>
      <c r="E230" s="1" t="s">
        <v>14</v>
      </c>
      <c r="F230" s="24">
        <v>5.3999999999999999E-2</v>
      </c>
      <c r="G230" s="23">
        <f>bonus_calc[[#This Row],[Salary]]*bonus_calc[[#This Row],[Bonus pct]]</f>
        <v>4674.24</v>
      </c>
    </row>
    <row r="231" spans="1:7" x14ac:dyDescent="0.3">
      <c r="A231" s="1" t="s">
        <v>270</v>
      </c>
      <c r="B231" s="14" t="s">
        <v>7</v>
      </c>
      <c r="C231" s="14" t="s">
        <v>37</v>
      </c>
      <c r="D231" s="15">
        <v>107340</v>
      </c>
      <c r="E231" s="1" t="s">
        <v>14</v>
      </c>
      <c r="F231" s="24">
        <v>5.0999999999999997E-2</v>
      </c>
      <c r="G231" s="23">
        <f>bonus_calc[[#This Row],[Salary]]*bonus_calc[[#This Row],[Bonus pct]]</f>
        <v>5474.3399999999992</v>
      </c>
    </row>
    <row r="232" spans="1:7" x14ac:dyDescent="0.3">
      <c r="A232" s="1" t="s">
        <v>271</v>
      </c>
      <c r="B232" s="14" t="s">
        <v>7</v>
      </c>
      <c r="C232" s="14" t="s">
        <v>17</v>
      </c>
      <c r="D232" s="15">
        <v>111050</v>
      </c>
      <c r="E232" s="1" t="s">
        <v>25</v>
      </c>
      <c r="F232" s="24">
        <v>2.7E-2</v>
      </c>
      <c r="G232" s="23">
        <f>bonus_calc[[#This Row],[Salary]]*bonus_calc[[#This Row],[Bonus pct]]</f>
        <v>2998.35</v>
      </c>
    </row>
    <row r="233" spans="1:7" x14ac:dyDescent="0.3">
      <c r="A233" s="1" t="s">
        <v>272</v>
      </c>
      <c r="B233" s="14" t="s">
        <v>12</v>
      </c>
      <c r="C233" s="14" t="s">
        <v>32</v>
      </c>
      <c r="D233" s="15">
        <v>75320</v>
      </c>
      <c r="E233" s="1" t="s">
        <v>25</v>
      </c>
      <c r="F233" s="24">
        <v>2.1000000000000001E-2</v>
      </c>
      <c r="G233" s="23">
        <f>bonus_calc[[#This Row],[Salary]]*bonus_calc[[#This Row],[Bonus pct]]</f>
        <v>1581.72</v>
      </c>
    </row>
    <row r="234" spans="1:7" x14ac:dyDescent="0.3">
      <c r="A234" s="1" t="s">
        <v>273</v>
      </c>
      <c r="B234" s="14" t="s">
        <v>7</v>
      </c>
      <c r="C234" s="14" t="s">
        <v>19</v>
      </c>
      <c r="D234" s="15">
        <v>57910</v>
      </c>
      <c r="E234" s="1" t="s">
        <v>25</v>
      </c>
      <c r="F234" s="24">
        <v>2.4E-2</v>
      </c>
      <c r="G234" s="23">
        <f>bonus_calc[[#This Row],[Salary]]*bonus_calc[[#This Row],[Bonus pct]]</f>
        <v>1389.84</v>
      </c>
    </row>
    <row r="235" spans="1:7" x14ac:dyDescent="0.3">
      <c r="A235" s="1" t="s">
        <v>274</v>
      </c>
      <c r="B235" s="14" t="s">
        <v>7</v>
      </c>
      <c r="C235" s="14" t="s">
        <v>8</v>
      </c>
      <c r="D235" s="15">
        <v>29490</v>
      </c>
      <c r="E235" s="1" t="s">
        <v>14</v>
      </c>
      <c r="F235" s="24">
        <v>5.2999999999999999E-2</v>
      </c>
      <c r="G235" s="23">
        <f>bonus_calc[[#This Row],[Salary]]*bonus_calc[[#This Row],[Bonus pct]]</f>
        <v>1562.97</v>
      </c>
    </row>
    <row r="236" spans="1:7" x14ac:dyDescent="0.3">
      <c r="A236" s="1" t="s">
        <v>275</v>
      </c>
      <c r="B236" s="14" t="s">
        <v>7</v>
      </c>
      <c r="C236" s="14" t="s">
        <v>8</v>
      </c>
      <c r="D236" s="15">
        <v>52670</v>
      </c>
      <c r="E236" s="1" t="s">
        <v>14</v>
      </c>
      <c r="F236" s="24">
        <v>5.3999999999999999E-2</v>
      </c>
      <c r="G236" s="23">
        <f>bonus_calc[[#This Row],[Salary]]*bonus_calc[[#This Row],[Bonus pct]]</f>
        <v>2844.18</v>
      </c>
    </row>
    <row r="237" spans="1:7" x14ac:dyDescent="0.3">
      <c r="A237" s="1" t="s">
        <v>276</v>
      </c>
      <c r="B237" s="14" t="s">
        <v>12</v>
      </c>
      <c r="C237" s="14" t="s">
        <v>8</v>
      </c>
      <c r="D237" s="15">
        <v>48530</v>
      </c>
      <c r="E237" s="1" t="s">
        <v>25</v>
      </c>
      <c r="F237" s="24">
        <v>2.4E-2</v>
      </c>
      <c r="G237" s="23">
        <f>bonus_calc[[#This Row],[Salary]]*bonus_calc[[#This Row],[Bonus pct]]</f>
        <v>1164.72</v>
      </c>
    </row>
    <row r="238" spans="1:7" x14ac:dyDescent="0.3">
      <c r="A238" s="1" t="s">
        <v>277</v>
      </c>
      <c r="B238" s="14" t="s">
        <v>7</v>
      </c>
      <c r="C238" s="14" t="s">
        <v>32</v>
      </c>
      <c r="D238" s="15">
        <v>105470</v>
      </c>
      <c r="E238" s="1" t="s">
        <v>25</v>
      </c>
      <c r="F238" s="24">
        <v>2.8000000000000001E-2</v>
      </c>
      <c r="G238" s="23">
        <f>bonus_calc[[#This Row],[Salary]]*bonus_calc[[#This Row],[Bonus pct]]</f>
        <v>2953.16</v>
      </c>
    </row>
    <row r="239" spans="1:7" x14ac:dyDescent="0.3">
      <c r="A239" s="1" t="s">
        <v>278</v>
      </c>
      <c r="B239" s="14" t="s">
        <v>7</v>
      </c>
      <c r="C239" s="14" t="s">
        <v>923</v>
      </c>
      <c r="D239" s="15">
        <v>98200</v>
      </c>
      <c r="E239" s="1" t="s">
        <v>25</v>
      </c>
      <c r="F239" s="24">
        <v>0.04</v>
      </c>
      <c r="G239" s="23">
        <f>bonus_calc[[#This Row],[Salary]]*bonus_calc[[#This Row],[Bonus pct]]</f>
        <v>3928</v>
      </c>
    </row>
    <row r="240" spans="1:7" x14ac:dyDescent="0.3">
      <c r="A240" s="1" t="s">
        <v>279</v>
      </c>
      <c r="B240" s="14" t="s">
        <v>7</v>
      </c>
      <c r="C240" s="14" t="s">
        <v>24</v>
      </c>
      <c r="D240" s="15">
        <v>106190</v>
      </c>
      <c r="E240" s="1" t="s">
        <v>14</v>
      </c>
      <c r="F240" s="24">
        <v>4.1000000000000002E-2</v>
      </c>
      <c r="G240" s="23">
        <f>bonus_calc[[#This Row],[Salary]]*bonus_calc[[#This Row],[Bonus pct]]</f>
        <v>4353.79</v>
      </c>
    </row>
    <row r="241" spans="1:7" x14ac:dyDescent="0.3">
      <c r="A241" s="1" t="s">
        <v>280</v>
      </c>
      <c r="B241" s="14" t="s">
        <v>12</v>
      </c>
      <c r="C241" s="14" t="s">
        <v>19</v>
      </c>
      <c r="D241" s="15">
        <v>52610</v>
      </c>
      <c r="E241" s="1" t="s">
        <v>10</v>
      </c>
      <c r="F241" s="24">
        <v>7.1999999999999995E-2</v>
      </c>
      <c r="G241" s="23">
        <f>bonus_calc[[#This Row],[Salary]]*bonus_calc[[#This Row],[Bonus pct]]</f>
        <v>3787.9199999999996</v>
      </c>
    </row>
    <row r="242" spans="1:7" x14ac:dyDescent="0.3">
      <c r="A242" s="1" t="s">
        <v>281</v>
      </c>
      <c r="B242" s="14" t="s">
        <v>7</v>
      </c>
      <c r="C242" s="14" t="s">
        <v>17</v>
      </c>
      <c r="D242" s="15">
        <v>63450</v>
      </c>
      <c r="E242" s="1" t="s">
        <v>20</v>
      </c>
      <c r="F242" s="24">
        <v>1.2999999999999999E-2</v>
      </c>
      <c r="G242" s="23">
        <f>bonus_calc[[#This Row],[Salary]]*bonus_calc[[#This Row],[Bonus pct]]</f>
        <v>824.84999999999991</v>
      </c>
    </row>
    <row r="243" spans="1:7" x14ac:dyDescent="0.3">
      <c r="A243" s="1" t="s">
        <v>282</v>
      </c>
      <c r="B243" s="14" t="s">
        <v>12</v>
      </c>
      <c r="C243" s="14" t="s">
        <v>24</v>
      </c>
      <c r="D243" s="15">
        <v>74710</v>
      </c>
      <c r="E243" s="1" t="s">
        <v>25</v>
      </c>
      <c r="F243" s="24">
        <v>3.5000000000000003E-2</v>
      </c>
      <c r="G243" s="23">
        <f>bonus_calc[[#This Row],[Salary]]*bonus_calc[[#This Row],[Bonus pct]]</f>
        <v>2614.8500000000004</v>
      </c>
    </row>
    <row r="244" spans="1:7" x14ac:dyDescent="0.3">
      <c r="A244" s="1" t="s">
        <v>283</v>
      </c>
      <c r="B244" s="14" t="s">
        <v>7</v>
      </c>
      <c r="C244" s="14" t="s">
        <v>37</v>
      </c>
      <c r="D244" s="15">
        <v>60330</v>
      </c>
      <c r="E244" s="1" t="s">
        <v>25</v>
      </c>
      <c r="F244" s="24">
        <v>2.4E-2</v>
      </c>
      <c r="G244" s="23">
        <f>bonus_calc[[#This Row],[Salary]]*bonus_calc[[#This Row],[Bonus pct]]</f>
        <v>1447.92</v>
      </c>
    </row>
    <row r="245" spans="1:7" x14ac:dyDescent="0.3">
      <c r="A245" s="1" t="s">
        <v>284</v>
      </c>
      <c r="B245" s="14" t="s">
        <v>7</v>
      </c>
      <c r="C245" s="14" t="s">
        <v>17</v>
      </c>
      <c r="D245" s="15">
        <v>61010</v>
      </c>
      <c r="E245" s="1" t="s">
        <v>25</v>
      </c>
      <c r="F245" s="24">
        <v>2.3E-2</v>
      </c>
      <c r="G245" s="23">
        <f>bonus_calc[[#This Row],[Salary]]*bonus_calc[[#This Row],[Bonus pct]]</f>
        <v>1403.23</v>
      </c>
    </row>
    <row r="246" spans="1:7" x14ac:dyDescent="0.3">
      <c r="A246" s="1" t="s">
        <v>285</v>
      </c>
      <c r="B246" s="14" t="s">
        <v>12</v>
      </c>
      <c r="C246" s="14" t="s">
        <v>17</v>
      </c>
      <c r="D246" s="15">
        <v>76300</v>
      </c>
      <c r="E246" s="1" t="s">
        <v>10</v>
      </c>
      <c r="F246" s="24">
        <v>7.1999999999999995E-2</v>
      </c>
      <c r="G246" s="23">
        <f>bonus_calc[[#This Row],[Salary]]*bonus_calc[[#This Row],[Bonus pct]]</f>
        <v>5493.5999999999995</v>
      </c>
    </row>
    <row r="247" spans="1:7" x14ac:dyDescent="0.3">
      <c r="A247" s="1" t="s">
        <v>286</v>
      </c>
      <c r="B247" s="14" t="s">
        <v>7</v>
      </c>
      <c r="C247" s="14" t="s">
        <v>24</v>
      </c>
      <c r="D247" s="15">
        <v>117020</v>
      </c>
      <c r="E247" s="1" t="s">
        <v>25</v>
      </c>
      <c r="F247" s="24">
        <v>3.5000000000000003E-2</v>
      </c>
      <c r="G247" s="23">
        <f>bonus_calc[[#This Row],[Salary]]*bonus_calc[[#This Row],[Bonus pct]]</f>
        <v>4095.7000000000003</v>
      </c>
    </row>
    <row r="248" spans="1:7" x14ac:dyDescent="0.3">
      <c r="A248" s="1" t="s">
        <v>287</v>
      </c>
      <c r="B248" s="14" t="s">
        <v>12</v>
      </c>
      <c r="C248" s="14" t="s">
        <v>48</v>
      </c>
      <c r="D248" s="15">
        <v>77130</v>
      </c>
      <c r="E248" s="1" t="s">
        <v>20</v>
      </c>
      <c r="F248" s="24">
        <v>1.0999999999999999E-2</v>
      </c>
      <c r="G248" s="23">
        <f>bonus_calc[[#This Row],[Salary]]*bonus_calc[[#This Row],[Bonus pct]]</f>
        <v>848.43</v>
      </c>
    </row>
    <row r="249" spans="1:7" x14ac:dyDescent="0.3">
      <c r="A249" s="1" t="s">
        <v>288</v>
      </c>
      <c r="B249" s="14" t="s">
        <v>12</v>
      </c>
      <c r="C249" s="14" t="s">
        <v>45</v>
      </c>
      <c r="D249" s="15">
        <v>106930</v>
      </c>
      <c r="E249" s="1" t="s">
        <v>14</v>
      </c>
      <c r="F249" s="24">
        <v>0.05</v>
      </c>
      <c r="G249" s="23">
        <f>bonus_calc[[#This Row],[Salary]]*bonus_calc[[#This Row],[Bonus pct]]</f>
        <v>5346.5</v>
      </c>
    </row>
    <row r="250" spans="1:7" x14ac:dyDescent="0.3">
      <c r="A250" s="1" t="s">
        <v>289</v>
      </c>
      <c r="B250" s="14" t="s">
        <v>12</v>
      </c>
      <c r="C250" s="14" t="s">
        <v>37</v>
      </c>
      <c r="D250" s="15">
        <v>62090</v>
      </c>
      <c r="E250" s="1" t="s">
        <v>25</v>
      </c>
      <c r="F250" s="24">
        <v>2.1000000000000001E-2</v>
      </c>
      <c r="G250" s="23">
        <f>bonus_calc[[#This Row],[Salary]]*bonus_calc[[#This Row],[Bonus pct]]</f>
        <v>1303.8900000000001</v>
      </c>
    </row>
    <row r="251" spans="1:7" x14ac:dyDescent="0.3">
      <c r="A251" s="1" t="s">
        <v>290</v>
      </c>
      <c r="B251" s="14" t="s">
        <v>12</v>
      </c>
      <c r="C251" s="14" t="s">
        <v>24</v>
      </c>
      <c r="D251" s="15">
        <v>61330</v>
      </c>
      <c r="E251" s="1" t="s">
        <v>25</v>
      </c>
      <c r="F251" s="24">
        <v>2.7E-2</v>
      </c>
      <c r="G251" s="23">
        <f>bonus_calc[[#This Row],[Salary]]*bonus_calc[[#This Row],[Bonus pct]]</f>
        <v>1655.91</v>
      </c>
    </row>
    <row r="252" spans="1:7" x14ac:dyDescent="0.3">
      <c r="A252" s="1" t="s">
        <v>291</v>
      </c>
      <c r="B252" s="14" t="s">
        <v>12</v>
      </c>
      <c r="C252" s="14" t="s">
        <v>8</v>
      </c>
      <c r="D252" s="15">
        <v>41600</v>
      </c>
      <c r="E252" s="1" t="s">
        <v>25</v>
      </c>
      <c r="F252" s="24">
        <v>3.5000000000000003E-2</v>
      </c>
      <c r="G252" s="23">
        <f>bonus_calc[[#This Row],[Salary]]*bonus_calc[[#This Row],[Bonus pct]]</f>
        <v>1456.0000000000002</v>
      </c>
    </row>
    <row r="253" spans="1:7" x14ac:dyDescent="0.3">
      <c r="A253" s="1" t="s">
        <v>292</v>
      </c>
      <c r="B253" s="14" t="s">
        <v>12</v>
      </c>
      <c r="C253" s="14" t="s">
        <v>17</v>
      </c>
      <c r="D253" s="15">
        <v>105870</v>
      </c>
      <c r="E253" s="1" t="s">
        <v>25</v>
      </c>
      <c r="F253" s="24">
        <v>2.1000000000000001E-2</v>
      </c>
      <c r="G253" s="23">
        <f>bonus_calc[[#This Row],[Salary]]*bonus_calc[[#This Row],[Bonus pct]]</f>
        <v>2223.27</v>
      </c>
    </row>
    <row r="254" spans="1:7" x14ac:dyDescent="0.3">
      <c r="A254" s="1" t="s">
        <v>293</v>
      </c>
      <c r="B254" s="14" t="s">
        <v>12</v>
      </c>
      <c r="C254" s="14" t="s">
        <v>48</v>
      </c>
      <c r="D254" s="15">
        <v>118300</v>
      </c>
      <c r="E254" s="1" t="s">
        <v>46</v>
      </c>
      <c r="F254" s="24">
        <v>5.0000000000000001E-3</v>
      </c>
      <c r="G254" s="23">
        <f>bonus_calc[[#This Row],[Salary]]*bonus_calc[[#This Row],[Bonus pct]]</f>
        <v>591.5</v>
      </c>
    </row>
    <row r="255" spans="1:7" x14ac:dyDescent="0.3">
      <c r="A255" s="1" t="s">
        <v>294</v>
      </c>
      <c r="B255" s="14" t="s">
        <v>7</v>
      </c>
      <c r="C255" s="14" t="s">
        <v>8</v>
      </c>
      <c r="D255" s="15">
        <v>99680</v>
      </c>
      <c r="E255" s="1" t="s">
        <v>10</v>
      </c>
      <c r="F255" s="24">
        <v>7.5999999999999998E-2</v>
      </c>
      <c r="G255" s="23">
        <f>bonus_calc[[#This Row],[Salary]]*bonus_calc[[#This Row],[Bonus pct]]</f>
        <v>7575.6799999999994</v>
      </c>
    </row>
    <row r="256" spans="1:7" x14ac:dyDescent="0.3">
      <c r="A256" s="1" t="s">
        <v>295</v>
      </c>
      <c r="B256" s="14" t="s">
        <v>12</v>
      </c>
      <c r="C256" s="14" t="s">
        <v>8</v>
      </c>
      <c r="D256" s="15">
        <v>101500</v>
      </c>
      <c r="E256" s="1" t="s">
        <v>10</v>
      </c>
      <c r="F256" s="24">
        <v>7.0999999999999994E-2</v>
      </c>
      <c r="G256" s="23">
        <f>bonus_calc[[#This Row],[Salary]]*bonus_calc[[#This Row],[Bonus pct]]</f>
        <v>7206.4999999999991</v>
      </c>
    </row>
    <row r="257" spans="1:7" x14ac:dyDescent="0.3">
      <c r="A257" s="1" t="s">
        <v>296</v>
      </c>
      <c r="B257" s="14" t="s">
        <v>12</v>
      </c>
      <c r="C257" s="14" t="s">
        <v>48</v>
      </c>
      <c r="D257" s="15">
        <v>46160</v>
      </c>
      <c r="E257" s="1" t="s">
        <v>14</v>
      </c>
      <c r="F257" s="24">
        <v>4.1000000000000002E-2</v>
      </c>
      <c r="G257" s="23">
        <f>bonus_calc[[#This Row],[Salary]]*bonus_calc[[#This Row],[Bonus pct]]</f>
        <v>1892.5600000000002</v>
      </c>
    </row>
    <row r="258" spans="1:7" x14ac:dyDescent="0.3">
      <c r="A258" s="1" t="s">
        <v>297</v>
      </c>
      <c r="B258" s="14" t="s">
        <v>7</v>
      </c>
      <c r="C258" s="14" t="s">
        <v>63</v>
      </c>
      <c r="D258" s="15">
        <v>41930</v>
      </c>
      <c r="E258" s="1" t="s">
        <v>20</v>
      </c>
      <c r="F258" s="24">
        <v>1.2E-2</v>
      </c>
      <c r="G258" s="23">
        <f>bonus_calc[[#This Row],[Salary]]*bonus_calc[[#This Row],[Bonus pct]]</f>
        <v>503.16</v>
      </c>
    </row>
    <row r="259" spans="1:7" x14ac:dyDescent="0.3">
      <c r="A259" s="1" t="s">
        <v>298</v>
      </c>
      <c r="B259" s="14" t="s">
        <v>12</v>
      </c>
      <c r="C259" s="14" t="s">
        <v>63</v>
      </c>
      <c r="D259" s="15">
        <v>73360</v>
      </c>
      <c r="E259" s="1" t="s">
        <v>46</v>
      </c>
      <c r="F259" s="24">
        <v>5.0000000000000001E-3</v>
      </c>
      <c r="G259" s="23">
        <f>bonus_calc[[#This Row],[Salary]]*bonus_calc[[#This Row],[Bonus pct]]</f>
        <v>366.8</v>
      </c>
    </row>
    <row r="260" spans="1:7" x14ac:dyDescent="0.3">
      <c r="A260" s="1" t="s">
        <v>299</v>
      </c>
      <c r="B260" s="14" t="s">
        <v>7</v>
      </c>
      <c r="C260" s="14" t="s">
        <v>24</v>
      </c>
      <c r="D260" s="15">
        <v>119550</v>
      </c>
      <c r="E260" s="1" t="s">
        <v>14</v>
      </c>
      <c r="F260" s="24">
        <v>4.1000000000000002E-2</v>
      </c>
      <c r="G260" s="23">
        <f>bonus_calc[[#This Row],[Salary]]*bonus_calc[[#This Row],[Bonus pct]]</f>
        <v>4901.55</v>
      </c>
    </row>
    <row r="261" spans="1:7" x14ac:dyDescent="0.3">
      <c r="A261" s="1" t="s">
        <v>301</v>
      </c>
      <c r="B261" s="14" t="s">
        <v>12</v>
      </c>
      <c r="C261" s="14" t="s">
        <v>13</v>
      </c>
      <c r="D261" s="15">
        <v>53240</v>
      </c>
      <c r="E261" s="1" t="s">
        <v>46</v>
      </c>
      <c r="F261" s="24">
        <v>5.0000000000000001E-3</v>
      </c>
      <c r="G261" s="23">
        <f>bonus_calc[[#This Row],[Salary]]*bonus_calc[[#This Row],[Bonus pct]]</f>
        <v>266.2</v>
      </c>
    </row>
    <row r="262" spans="1:7" x14ac:dyDescent="0.3">
      <c r="A262" s="1" t="s">
        <v>302</v>
      </c>
      <c r="B262" s="14" t="s">
        <v>7</v>
      </c>
      <c r="C262" s="14" t="s">
        <v>63</v>
      </c>
      <c r="D262" s="15">
        <v>90880</v>
      </c>
      <c r="E262" s="1" t="s">
        <v>25</v>
      </c>
      <c r="F262" s="24">
        <v>2.4E-2</v>
      </c>
      <c r="G262" s="23">
        <f>bonus_calc[[#This Row],[Salary]]*bonus_calc[[#This Row],[Bonus pct]]</f>
        <v>2181.12</v>
      </c>
    </row>
    <row r="263" spans="1:7" x14ac:dyDescent="0.3">
      <c r="A263" s="1" t="s">
        <v>303</v>
      </c>
      <c r="B263" s="14" t="s">
        <v>7</v>
      </c>
      <c r="C263" s="14" t="s">
        <v>37</v>
      </c>
      <c r="D263" s="15">
        <v>44450</v>
      </c>
      <c r="E263" s="1" t="s">
        <v>25</v>
      </c>
      <c r="F263" s="24">
        <v>3.5000000000000003E-2</v>
      </c>
      <c r="G263" s="23">
        <f>bonus_calc[[#This Row],[Salary]]*bonus_calc[[#This Row],[Bonus pct]]</f>
        <v>1555.7500000000002</v>
      </c>
    </row>
    <row r="264" spans="1:7" x14ac:dyDescent="0.3">
      <c r="A264" s="1" t="s">
        <v>304</v>
      </c>
      <c r="B264" s="14" t="s">
        <v>12</v>
      </c>
      <c r="C264" s="14" t="s">
        <v>63</v>
      </c>
      <c r="D264" s="15">
        <v>47670</v>
      </c>
      <c r="E264" s="1" t="s">
        <v>25</v>
      </c>
      <c r="F264" s="24">
        <v>3.2000000000000001E-2</v>
      </c>
      <c r="G264" s="23">
        <f>bonus_calc[[#This Row],[Salary]]*bonus_calc[[#This Row],[Bonus pct]]</f>
        <v>1525.44</v>
      </c>
    </row>
    <row r="265" spans="1:7" x14ac:dyDescent="0.3">
      <c r="A265" s="1" t="s">
        <v>305</v>
      </c>
      <c r="B265" s="14" t="s">
        <v>7</v>
      </c>
      <c r="C265" s="14" t="s">
        <v>24</v>
      </c>
      <c r="D265" s="15">
        <v>111420</v>
      </c>
      <c r="E265" s="1" t="s">
        <v>14</v>
      </c>
      <c r="F265" s="24">
        <v>5.2999999999999999E-2</v>
      </c>
      <c r="G265" s="23">
        <f>bonus_calc[[#This Row],[Salary]]*bonus_calc[[#This Row],[Bonus pct]]</f>
        <v>5905.26</v>
      </c>
    </row>
    <row r="266" spans="1:7" x14ac:dyDescent="0.3">
      <c r="A266" s="1" t="s">
        <v>306</v>
      </c>
      <c r="B266" s="14" t="s">
        <v>7</v>
      </c>
      <c r="C266" s="14" t="s">
        <v>45</v>
      </c>
      <c r="D266" s="15">
        <v>47760</v>
      </c>
      <c r="E266" s="1" t="s">
        <v>25</v>
      </c>
      <c r="F266" s="24">
        <v>2.1000000000000001E-2</v>
      </c>
      <c r="G266" s="23">
        <f>bonus_calc[[#This Row],[Salary]]*bonus_calc[[#This Row],[Bonus pct]]</f>
        <v>1002.96</v>
      </c>
    </row>
    <row r="267" spans="1:7" x14ac:dyDescent="0.3">
      <c r="A267" s="1" t="s">
        <v>307</v>
      </c>
      <c r="B267" s="14" t="s">
        <v>7</v>
      </c>
      <c r="C267" s="14" t="s">
        <v>8</v>
      </c>
      <c r="D267" s="15">
        <v>47650</v>
      </c>
      <c r="E267" s="1" t="s">
        <v>20</v>
      </c>
      <c r="F267" s="24">
        <v>1.2999999999999999E-2</v>
      </c>
      <c r="G267" s="23">
        <f>bonus_calc[[#This Row],[Salary]]*bonus_calc[[#This Row],[Bonus pct]]</f>
        <v>619.44999999999993</v>
      </c>
    </row>
    <row r="268" spans="1:7" x14ac:dyDescent="0.3">
      <c r="A268" s="1" t="s">
        <v>308</v>
      </c>
      <c r="B268" s="14" t="s">
        <v>12</v>
      </c>
      <c r="C268" s="14" t="s">
        <v>24</v>
      </c>
      <c r="D268" s="15">
        <v>103360</v>
      </c>
      <c r="E268" s="1" t="s">
        <v>20</v>
      </c>
      <c r="F268" s="24">
        <v>1.4999999999999999E-2</v>
      </c>
      <c r="G268" s="23">
        <f>bonus_calc[[#This Row],[Salary]]*bonus_calc[[#This Row],[Bonus pct]]</f>
        <v>1550.3999999999999</v>
      </c>
    </row>
    <row r="269" spans="1:7" x14ac:dyDescent="0.3">
      <c r="A269" s="1" t="s">
        <v>309</v>
      </c>
      <c r="B269" s="14" t="s">
        <v>12</v>
      </c>
      <c r="C269" s="14" t="s">
        <v>8</v>
      </c>
      <c r="D269" s="15">
        <v>48530</v>
      </c>
      <c r="E269" s="1" t="s">
        <v>20</v>
      </c>
      <c r="F269" s="24">
        <v>1.7999999999999999E-2</v>
      </c>
      <c r="G269" s="23">
        <f>bonus_calc[[#This Row],[Salary]]*bonus_calc[[#This Row],[Bonus pct]]</f>
        <v>873.54</v>
      </c>
    </row>
    <row r="270" spans="1:7" x14ac:dyDescent="0.3">
      <c r="A270" s="1" t="s">
        <v>310</v>
      </c>
      <c r="B270" s="14" t="s">
        <v>7</v>
      </c>
      <c r="C270" s="14" t="s">
        <v>29</v>
      </c>
      <c r="D270" s="15">
        <v>72160</v>
      </c>
      <c r="E270" s="1" t="s">
        <v>25</v>
      </c>
      <c r="F270" s="24">
        <v>2.7E-2</v>
      </c>
      <c r="G270" s="23">
        <f>bonus_calc[[#This Row],[Salary]]*bonus_calc[[#This Row],[Bonus pct]]</f>
        <v>1948.32</v>
      </c>
    </row>
    <row r="271" spans="1:7" x14ac:dyDescent="0.3">
      <c r="A271" s="1" t="s">
        <v>311</v>
      </c>
      <c r="B271" s="14" t="s">
        <v>7</v>
      </c>
      <c r="C271" s="14" t="s">
        <v>50</v>
      </c>
      <c r="D271" s="15">
        <v>60800</v>
      </c>
      <c r="E271" s="1" t="s">
        <v>20</v>
      </c>
      <c r="F271" s="24">
        <v>1.9E-2</v>
      </c>
      <c r="G271" s="23">
        <f>bonus_calc[[#This Row],[Salary]]*bonus_calc[[#This Row],[Bonus pct]]</f>
        <v>1155.2</v>
      </c>
    </row>
    <row r="272" spans="1:7" x14ac:dyDescent="0.3">
      <c r="A272" s="1" t="s">
        <v>312</v>
      </c>
      <c r="B272" s="14" t="s">
        <v>7</v>
      </c>
      <c r="C272" s="14" t="s">
        <v>24</v>
      </c>
      <c r="D272" s="15">
        <v>74010</v>
      </c>
      <c r="E272" s="1" t="s">
        <v>25</v>
      </c>
      <c r="F272" s="24">
        <v>0.04</v>
      </c>
      <c r="G272" s="23">
        <f>bonus_calc[[#This Row],[Salary]]*bonus_calc[[#This Row],[Bonus pct]]</f>
        <v>2960.4</v>
      </c>
    </row>
    <row r="273" spans="1:7" x14ac:dyDescent="0.3">
      <c r="A273" s="1" t="s">
        <v>313</v>
      </c>
      <c r="B273" s="14" t="s">
        <v>12</v>
      </c>
      <c r="C273" s="14" t="s">
        <v>29</v>
      </c>
      <c r="D273" s="15">
        <v>60760</v>
      </c>
      <c r="E273" s="1" t="s">
        <v>25</v>
      </c>
      <c r="F273" s="24">
        <v>3.2000000000000001E-2</v>
      </c>
      <c r="G273" s="23">
        <f>bonus_calc[[#This Row],[Salary]]*bonus_calc[[#This Row],[Bonus pct]]</f>
        <v>1944.32</v>
      </c>
    </row>
    <row r="274" spans="1:7" x14ac:dyDescent="0.3">
      <c r="A274" s="1" t="s">
        <v>314</v>
      </c>
      <c r="B274" s="14" t="s">
        <v>12</v>
      </c>
      <c r="C274" s="14" t="s">
        <v>45</v>
      </c>
      <c r="D274" s="15">
        <v>74550</v>
      </c>
      <c r="E274" s="1" t="s">
        <v>14</v>
      </c>
      <c r="F274" s="24">
        <v>5.8999999999999997E-2</v>
      </c>
      <c r="G274" s="23">
        <f>bonus_calc[[#This Row],[Salary]]*bonus_calc[[#This Row],[Bonus pct]]</f>
        <v>4398.45</v>
      </c>
    </row>
    <row r="275" spans="1:7" x14ac:dyDescent="0.3">
      <c r="A275" s="1" t="s">
        <v>315</v>
      </c>
      <c r="B275" s="14" t="s">
        <v>12</v>
      </c>
      <c r="C275" s="14" t="s">
        <v>19</v>
      </c>
      <c r="D275" s="15">
        <v>32500</v>
      </c>
      <c r="E275" s="1" t="s">
        <v>25</v>
      </c>
      <c r="F275" s="24">
        <v>2.8000000000000001E-2</v>
      </c>
      <c r="G275" s="23">
        <f>bonus_calc[[#This Row],[Salary]]*bonus_calc[[#This Row],[Bonus pct]]</f>
        <v>910</v>
      </c>
    </row>
    <row r="276" spans="1:7" x14ac:dyDescent="0.3">
      <c r="A276" s="1" t="s">
        <v>316</v>
      </c>
      <c r="B276" s="14" t="s">
        <v>7</v>
      </c>
      <c r="C276" s="14" t="s">
        <v>923</v>
      </c>
      <c r="D276" s="15">
        <v>110040</v>
      </c>
      <c r="E276" s="1" t="s">
        <v>14</v>
      </c>
      <c r="F276" s="24">
        <v>5.3999999999999999E-2</v>
      </c>
      <c r="G276" s="23">
        <f>bonus_calc[[#This Row],[Salary]]*bonus_calc[[#This Row],[Bonus pct]]</f>
        <v>5942.16</v>
      </c>
    </row>
    <row r="277" spans="1:7" x14ac:dyDescent="0.3">
      <c r="A277" s="1" t="s">
        <v>317</v>
      </c>
      <c r="B277" s="14" t="s">
        <v>7</v>
      </c>
      <c r="C277" s="14" t="s">
        <v>37</v>
      </c>
      <c r="D277" s="15">
        <v>99750</v>
      </c>
      <c r="E277" s="1" t="s">
        <v>25</v>
      </c>
      <c r="F277" s="24">
        <v>2.4E-2</v>
      </c>
      <c r="G277" s="23">
        <f>bonus_calc[[#This Row],[Salary]]*bonus_calc[[#This Row],[Bonus pct]]</f>
        <v>2394</v>
      </c>
    </row>
    <row r="278" spans="1:7" x14ac:dyDescent="0.3">
      <c r="A278" s="1" t="s">
        <v>319</v>
      </c>
      <c r="B278" s="14" t="s">
        <v>7</v>
      </c>
      <c r="C278" s="14" t="s">
        <v>32</v>
      </c>
      <c r="D278" s="15">
        <v>92470</v>
      </c>
      <c r="E278" s="1" t="s">
        <v>25</v>
      </c>
      <c r="F278" s="24">
        <v>3.5000000000000003E-2</v>
      </c>
      <c r="G278" s="23">
        <f>bonus_calc[[#This Row],[Salary]]*bonus_calc[[#This Row],[Bonus pct]]</f>
        <v>3236.4500000000003</v>
      </c>
    </row>
    <row r="279" spans="1:7" x14ac:dyDescent="0.3">
      <c r="A279" s="1" t="s">
        <v>320</v>
      </c>
      <c r="B279" s="14" t="s">
        <v>12</v>
      </c>
      <c r="C279" s="14" t="s">
        <v>50</v>
      </c>
      <c r="D279" s="15">
        <v>109980</v>
      </c>
      <c r="E279" s="1" t="s">
        <v>25</v>
      </c>
      <c r="F279" s="24">
        <v>3.5000000000000003E-2</v>
      </c>
      <c r="G279" s="23">
        <f>bonus_calc[[#This Row],[Salary]]*bonus_calc[[#This Row],[Bonus pct]]</f>
        <v>3849.3</v>
      </c>
    </row>
    <row r="280" spans="1:7" x14ac:dyDescent="0.3">
      <c r="A280" s="1" t="s">
        <v>321</v>
      </c>
      <c r="B280" s="14" t="s">
        <v>12</v>
      </c>
      <c r="C280" s="14" t="s">
        <v>24</v>
      </c>
      <c r="D280" s="15">
        <v>41790</v>
      </c>
      <c r="E280" s="1" t="s">
        <v>25</v>
      </c>
      <c r="F280" s="24">
        <v>2.1000000000000001E-2</v>
      </c>
      <c r="G280" s="23">
        <f>bonus_calc[[#This Row],[Salary]]*bonus_calc[[#This Row],[Bonus pct]]</f>
        <v>877.59</v>
      </c>
    </row>
    <row r="281" spans="1:7" x14ac:dyDescent="0.3">
      <c r="A281" s="1" t="s">
        <v>322</v>
      </c>
      <c r="B281" s="14" t="s">
        <v>12</v>
      </c>
      <c r="C281" s="14" t="s">
        <v>63</v>
      </c>
      <c r="D281" s="15">
        <v>86360</v>
      </c>
      <c r="E281" s="1" t="s">
        <v>46</v>
      </c>
      <c r="F281" s="24">
        <v>5.0000000000000001E-3</v>
      </c>
      <c r="G281" s="23">
        <f>bonus_calc[[#This Row],[Salary]]*bonus_calc[[#This Row],[Bonus pct]]</f>
        <v>431.8</v>
      </c>
    </row>
    <row r="282" spans="1:7" x14ac:dyDescent="0.3">
      <c r="A282" s="1" t="s">
        <v>323</v>
      </c>
      <c r="B282" s="14" t="s">
        <v>7</v>
      </c>
      <c r="C282" s="14" t="s">
        <v>29</v>
      </c>
      <c r="D282" s="15">
        <v>65570</v>
      </c>
      <c r="E282" s="1" t="s">
        <v>25</v>
      </c>
      <c r="F282" s="24">
        <v>2.3E-2</v>
      </c>
      <c r="G282" s="23">
        <f>bonus_calc[[#This Row],[Salary]]*bonus_calc[[#This Row],[Bonus pct]]</f>
        <v>1508.11</v>
      </c>
    </row>
    <row r="283" spans="1:7" x14ac:dyDescent="0.3">
      <c r="A283" s="1" t="s">
        <v>324</v>
      </c>
      <c r="B283" s="14" t="s">
        <v>12</v>
      </c>
      <c r="C283" s="14" t="s">
        <v>50</v>
      </c>
      <c r="D283" s="15">
        <v>69160</v>
      </c>
      <c r="E283" s="1" t="s">
        <v>14</v>
      </c>
      <c r="F283" s="24">
        <v>5.2999999999999999E-2</v>
      </c>
      <c r="G283" s="23">
        <f>bonus_calc[[#This Row],[Salary]]*bonus_calc[[#This Row],[Bonus pct]]</f>
        <v>3665.48</v>
      </c>
    </row>
    <row r="284" spans="1:7" x14ac:dyDescent="0.3">
      <c r="A284" s="1" t="s">
        <v>325</v>
      </c>
      <c r="B284" s="14" t="s">
        <v>12</v>
      </c>
      <c r="C284" s="14" t="s">
        <v>50</v>
      </c>
      <c r="D284" s="15">
        <v>41570</v>
      </c>
      <c r="E284" s="1" t="s">
        <v>14</v>
      </c>
      <c r="F284" s="24">
        <v>4.2999999999999997E-2</v>
      </c>
      <c r="G284" s="23">
        <f>bonus_calc[[#This Row],[Salary]]*bonus_calc[[#This Row],[Bonus pct]]</f>
        <v>1787.5099999999998</v>
      </c>
    </row>
    <row r="285" spans="1:7" x14ac:dyDescent="0.3">
      <c r="A285" s="1" t="s">
        <v>326</v>
      </c>
      <c r="B285" s="14" t="s">
        <v>12</v>
      </c>
      <c r="C285" s="14" t="s">
        <v>13</v>
      </c>
      <c r="D285" s="15">
        <v>83400</v>
      </c>
      <c r="E285" s="1" t="s">
        <v>20</v>
      </c>
      <c r="F285" s="24">
        <v>1.9E-2</v>
      </c>
      <c r="G285" s="23">
        <f>bonus_calc[[#This Row],[Salary]]*bonus_calc[[#This Row],[Bonus pct]]</f>
        <v>1584.6</v>
      </c>
    </row>
    <row r="286" spans="1:7" x14ac:dyDescent="0.3">
      <c r="A286" s="1" t="s">
        <v>327</v>
      </c>
      <c r="B286" s="14" t="s">
        <v>12</v>
      </c>
      <c r="C286" s="14" t="s">
        <v>13</v>
      </c>
      <c r="D286" s="15">
        <v>67660</v>
      </c>
      <c r="E286" s="1" t="s">
        <v>25</v>
      </c>
      <c r="F286" s="24">
        <v>0.02</v>
      </c>
      <c r="G286" s="23">
        <f>bonus_calc[[#This Row],[Salary]]*bonus_calc[[#This Row],[Bonus pct]]</f>
        <v>1353.2</v>
      </c>
    </row>
    <row r="287" spans="1:7" x14ac:dyDescent="0.3">
      <c r="A287" s="1" t="s">
        <v>328</v>
      </c>
      <c r="B287" s="14" t="s">
        <v>12</v>
      </c>
      <c r="C287" s="14" t="s">
        <v>29</v>
      </c>
      <c r="D287" s="15">
        <v>34470</v>
      </c>
      <c r="E287" s="1" t="s">
        <v>14</v>
      </c>
      <c r="F287" s="24">
        <v>4.2999999999999997E-2</v>
      </c>
      <c r="G287" s="23">
        <f>bonus_calc[[#This Row],[Salary]]*bonus_calc[[#This Row],[Bonus pct]]</f>
        <v>1482.2099999999998</v>
      </c>
    </row>
    <row r="288" spans="1:7" x14ac:dyDescent="0.3">
      <c r="A288" s="1" t="s">
        <v>329</v>
      </c>
      <c r="B288" s="14" t="s">
        <v>7</v>
      </c>
      <c r="C288" s="14" t="s">
        <v>17</v>
      </c>
      <c r="D288" s="15">
        <v>38240</v>
      </c>
      <c r="E288" s="1" t="s">
        <v>25</v>
      </c>
      <c r="F288" s="24">
        <v>3.3000000000000002E-2</v>
      </c>
      <c r="G288" s="23">
        <f>bonus_calc[[#This Row],[Salary]]*bonus_calc[[#This Row],[Bonus pct]]</f>
        <v>1261.92</v>
      </c>
    </row>
    <row r="289" spans="1:7" x14ac:dyDescent="0.3">
      <c r="A289" s="1" t="s">
        <v>330</v>
      </c>
      <c r="B289" s="14" t="s">
        <v>12</v>
      </c>
      <c r="C289" s="14" t="s">
        <v>24</v>
      </c>
      <c r="D289" s="15">
        <v>78380</v>
      </c>
      <c r="E289" s="1" t="s">
        <v>25</v>
      </c>
      <c r="F289" s="24">
        <v>3.2000000000000001E-2</v>
      </c>
      <c r="G289" s="23">
        <f>bonus_calc[[#This Row],[Salary]]*bonus_calc[[#This Row],[Bonus pct]]</f>
        <v>2508.16</v>
      </c>
    </row>
    <row r="290" spans="1:7" x14ac:dyDescent="0.3">
      <c r="A290" s="1" t="s">
        <v>331</v>
      </c>
      <c r="B290" s="14" t="s">
        <v>7</v>
      </c>
      <c r="C290" s="14" t="s">
        <v>13</v>
      </c>
      <c r="D290" s="15">
        <v>72500</v>
      </c>
      <c r="E290" s="1" t="s">
        <v>10</v>
      </c>
      <c r="F290" s="24">
        <v>7.5999999999999998E-2</v>
      </c>
      <c r="G290" s="23">
        <f>bonus_calc[[#This Row],[Salary]]*bonus_calc[[#This Row],[Bonus pct]]</f>
        <v>5510</v>
      </c>
    </row>
    <row r="291" spans="1:7" x14ac:dyDescent="0.3">
      <c r="A291" s="1" t="s">
        <v>332</v>
      </c>
      <c r="B291" s="14" t="s">
        <v>7</v>
      </c>
      <c r="C291" s="14" t="s">
        <v>17</v>
      </c>
      <c r="D291" s="15">
        <v>115640</v>
      </c>
      <c r="E291" s="1" t="s">
        <v>25</v>
      </c>
      <c r="F291" s="24">
        <v>0.04</v>
      </c>
      <c r="G291" s="23">
        <f>bonus_calc[[#This Row],[Salary]]*bonus_calc[[#This Row],[Bonus pct]]</f>
        <v>4625.6000000000004</v>
      </c>
    </row>
    <row r="292" spans="1:7" x14ac:dyDescent="0.3">
      <c r="A292" s="1" t="s">
        <v>333</v>
      </c>
      <c r="B292" s="14" t="s">
        <v>12</v>
      </c>
      <c r="C292" s="14" t="s">
        <v>19</v>
      </c>
      <c r="D292" s="15">
        <v>46250</v>
      </c>
      <c r="E292" s="1" t="s">
        <v>25</v>
      </c>
      <c r="F292" s="24">
        <v>2.1000000000000001E-2</v>
      </c>
      <c r="G292" s="23">
        <f>bonus_calc[[#This Row],[Salary]]*bonus_calc[[#This Row],[Bonus pct]]</f>
        <v>971.25000000000011</v>
      </c>
    </row>
    <row r="293" spans="1:7" x14ac:dyDescent="0.3">
      <c r="A293" s="1" t="s">
        <v>334</v>
      </c>
      <c r="B293" s="14" t="s">
        <v>12</v>
      </c>
      <c r="C293" s="14" t="s">
        <v>24</v>
      </c>
      <c r="D293" s="15">
        <v>82120</v>
      </c>
      <c r="E293" s="1" t="s">
        <v>25</v>
      </c>
      <c r="F293" s="24">
        <v>3.2000000000000001E-2</v>
      </c>
      <c r="G293" s="23">
        <f>bonus_calc[[#This Row],[Salary]]*bonus_calc[[#This Row],[Bonus pct]]</f>
        <v>2627.84</v>
      </c>
    </row>
    <row r="294" spans="1:7" x14ac:dyDescent="0.3">
      <c r="A294" s="1" t="s">
        <v>335</v>
      </c>
      <c r="B294" s="14" t="s">
        <v>7</v>
      </c>
      <c r="C294" s="14" t="s">
        <v>48</v>
      </c>
      <c r="D294" s="15">
        <v>108160</v>
      </c>
      <c r="E294" s="1" t="s">
        <v>25</v>
      </c>
      <c r="F294" s="24">
        <v>3.2000000000000001E-2</v>
      </c>
      <c r="G294" s="23">
        <f>bonus_calc[[#This Row],[Salary]]*bonus_calc[[#This Row],[Bonus pct]]</f>
        <v>3461.12</v>
      </c>
    </row>
    <row r="295" spans="1:7" x14ac:dyDescent="0.3">
      <c r="A295" s="1" t="s">
        <v>336</v>
      </c>
      <c r="B295" s="14" t="s">
        <v>12</v>
      </c>
      <c r="C295" s="14" t="s">
        <v>32</v>
      </c>
      <c r="D295" s="15">
        <v>108360</v>
      </c>
      <c r="E295" s="1" t="s">
        <v>10</v>
      </c>
      <c r="F295" s="24">
        <v>7.5999999999999998E-2</v>
      </c>
      <c r="G295" s="23">
        <f>bonus_calc[[#This Row],[Salary]]*bonus_calc[[#This Row],[Bonus pct]]</f>
        <v>8235.36</v>
      </c>
    </row>
    <row r="296" spans="1:7" x14ac:dyDescent="0.3">
      <c r="A296" s="1" t="s">
        <v>337</v>
      </c>
      <c r="B296" s="14" t="s">
        <v>7</v>
      </c>
      <c r="C296" s="14" t="s">
        <v>8</v>
      </c>
      <c r="D296" s="15">
        <v>77840</v>
      </c>
      <c r="E296" s="1" t="s">
        <v>14</v>
      </c>
      <c r="F296" s="24">
        <v>4.2999999999999997E-2</v>
      </c>
      <c r="G296" s="23">
        <f>bonus_calc[[#This Row],[Salary]]*bonus_calc[[#This Row],[Bonus pct]]</f>
        <v>3347.12</v>
      </c>
    </row>
    <row r="297" spans="1:7" x14ac:dyDescent="0.3">
      <c r="A297" s="1" t="s">
        <v>338</v>
      </c>
      <c r="B297" s="14" t="s">
        <v>12</v>
      </c>
      <c r="C297" s="14" t="s">
        <v>29</v>
      </c>
      <c r="D297" s="15">
        <v>85180</v>
      </c>
      <c r="E297" s="1" t="s">
        <v>25</v>
      </c>
      <c r="F297" s="24">
        <v>2.8000000000000001E-2</v>
      </c>
      <c r="G297" s="23">
        <f>bonus_calc[[#This Row],[Salary]]*bonus_calc[[#This Row],[Bonus pct]]</f>
        <v>2385.04</v>
      </c>
    </row>
    <row r="298" spans="1:7" x14ac:dyDescent="0.3">
      <c r="A298" s="1" t="s">
        <v>339</v>
      </c>
      <c r="B298" s="14" t="s">
        <v>7</v>
      </c>
      <c r="C298" s="14" t="s">
        <v>32</v>
      </c>
      <c r="D298" s="15">
        <v>85920</v>
      </c>
      <c r="E298" s="1" t="s">
        <v>25</v>
      </c>
      <c r="F298" s="24">
        <v>2.1000000000000001E-2</v>
      </c>
      <c r="G298" s="23">
        <f>bonus_calc[[#This Row],[Salary]]*bonus_calc[[#This Row],[Bonus pct]]</f>
        <v>1804.3200000000002</v>
      </c>
    </row>
    <row r="299" spans="1:7" x14ac:dyDescent="0.3">
      <c r="A299" s="1" t="s">
        <v>340</v>
      </c>
      <c r="B299" s="14" t="s">
        <v>7</v>
      </c>
      <c r="C299" s="14" t="s">
        <v>8</v>
      </c>
      <c r="D299" s="15">
        <v>106490</v>
      </c>
      <c r="E299" s="1" t="s">
        <v>14</v>
      </c>
      <c r="F299" s="24">
        <v>5.3999999999999999E-2</v>
      </c>
      <c r="G299" s="23">
        <f>bonus_calc[[#This Row],[Salary]]*bonus_calc[[#This Row],[Bonus pct]]</f>
        <v>5750.46</v>
      </c>
    </row>
    <row r="300" spans="1:7" x14ac:dyDescent="0.3">
      <c r="A300" s="1" t="s">
        <v>342</v>
      </c>
      <c r="B300" s="14" t="s">
        <v>7</v>
      </c>
      <c r="C300" s="14" t="s">
        <v>13</v>
      </c>
      <c r="D300" s="15">
        <v>38520</v>
      </c>
      <c r="E300" s="1" t="s">
        <v>25</v>
      </c>
      <c r="F300" s="24">
        <v>2.3E-2</v>
      </c>
      <c r="G300" s="23">
        <f>bonus_calc[[#This Row],[Salary]]*bonus_calc[[#This Row],[Bonus pct]]</f>
        <v>885.96</v>
      </c>
    </row>
    <row r="301" spans="1:7" x14ac:dyDescent="0.3">
      <c r="A301" s="1" t="s">
        <v>343</v>
      </c>
      <c r="B301" s="14" t="s">
        <v>7</v>
      </c>
      <c r="C301" s="14" t="s">
        <v>29</v>
      </c>
      <c r="D301" s="15">
        <v>49530</v>
      </c>
      <c r="E301" s="1" t="s">
        <v>25</v>
      </c>
      <c r="F301" s="24">
        <v>2.4E-2</v>
      </c>
      <c r="G301" s="23">
        <f>bonus_calc[[#This Row],[Salary]]*bonus_calc[[#This Row],[Bonus pct]]</f>
        <v>1188.72</v>
      </c>
    </row>
    <row r="302" spans="1:7" x14ac:dyDescent="0.3">
      <c r="A302" s="1" t="s">
        <v>344</v>
      </c>
      <c r="B302" s="14" t="s">
        <v>7</v>
      </c>
      <c r="C302" s="14" t="s">
        <v>13</v>
      </c>
      <c r="D302" s="15">
        <v>29610</v>
      </c>
      <c r="E302" s="1" t="s">
        <v>46</v>
      </c>
      <c r="F302" s="24">
        <v>5.0000000000000001E-3</v>
      </c>
      <c r="G302" s="23">
        <f>bonus_calc[[#This Row],[Salary]]*bonus_calc[[#This Row],[Bonus pct]]</f>
        <v>148.05000000000001</v>
      </c>
    </row>
    <row r="303" spans="1:7" x14ac:dyDescent="0.3">
      <c r="A303" s="1" t="s">
        <v>345</v>
      </c>
      <c r="B303" s="14" t="s">
        <v>7</v>
      </c>
      <c r="C303" s="14" t="s">
        <v>923</v>
      </c>
      <c r="D303" s="15">
        <v>84170</v>
      </c>
      <c r="E303" s="1" t="s">
        <v>25</v>
      </c>
      <c r="F303" s="24">
        <v>0.04</v>
      </c>
      <c r="G303" s="23">
        <f>bonus_calc[[#This Row],[Salary]]*bonus_calc[[#This Row],[Bonus pct]]</f>
        <v>3366.8</v>
      </c>
    </row>
    <row r="304" spans="1:7" x14ac:dyDescent="0.3">
      <c r="A304" s="1" t="s">
        <v>346</v>
      </c>
      <c r="B304" s="14" t="s">
        <v>12</v>
      </c>
      <c r="C304" s="14" t="s">
        <v>32</v>
      </c>
      <c r="D304" s="15">
        <v>92190</v>
      </c>
      <c r="E304" s="1" t="s">
        <v>10</v>
      </c>
      <c r="F304" s="24">
        <v>6.3E-2</v>
      </c>
      <c r="G304" s="23">
        <f>bonus_calc[[#This Row],[Salary]]*bonus_calc[[#This Row],[Bonus pct]]</f>
        <v>5807.97</v>
      </c>
    </row>
    <row r="305" spans="1:7" x14ac:dyDescent="0.3">
      <c r="A305" s="1" t="s">
        <v>347</v>
      </c>
      <c r="B305" s="14" t="s">
        <v>7</v>
      </c>
      <c r="C305" s="14" t="s">
        <v>50</v>
      </c>
      <c r="D305" s="15">
        <v>82240</v>
      </c>
      <c r="E305" s="1" t="s">
        <v>14</v>
      </c>
      <c r="F305" s="24">
        <v>5.8000000000000003E-2</v>
      </c>
      <c r="G305" s="23">
        <f>bonus_calc[[#This Row],[Salary]]*bonus_calc[[#This Row],[Bonus pct]]</f>
        <v>4769.92</v>
      </c>
    </row>
    <row r="306" spans="1:7" x14ac:dyDescent="0.3">
      <c r="A306" s="1" t="s">
        <v>348</v>
      </c>
      <c r="B306" s="14" t="s">
        <v>7</v>
      </c>
      <c r="C306" s="14" t="s">
        <v>8</v>
      </c>
      <c r="D306" s="15">
        <v>87850</v>
      </c>
      <c r="E306" s="1" t="s">
        <v>20</v>
      </c>
      <c r="F306" s="24">
        <v>1.2E-2</v>
      </c>
      <c r="G306" s="23">
        <f>bonus_calc[[#This Row],[Salary]]*bonus_calc[[#This Row],[Bonus pct]]</f>
        <v>1054.2</v>
      </c>
    </row>
    <row r="307" spans="1:7" x14ac:dyDescent="0.3">
      <c r="A307" s="1" t="s">
        <v>349</v>
      </c>
      <c r="B307" s="14" t="s">
        <v>7</v>
      </c>
      <c r="C307" s="14" t="s">
        <v>24</v>
      </c>
      <c r="D307" s="15">
        <v>43700</v>
      </c>
      <c r="E307" s="1" t="s">
        <v>25</v>
      </c>
      <c r="F307" s="24">
        <v>2.1000000000000001E-2</v>
      </c>
      <c r="G307" s="23">
        <f>bonus_calc[[#This Row],[Salary]]*bonus_calc[[#This Row],[Bonus pct]]</f>
        <v>917.7</v>
      </c>
    </row>
    <row r="308" spans="1:7" x14ac:dyDescent="0.3">
      <c r="A308" s="1" t="s">
        <v>350</v>
      </c>
      <c r="B308" s="14" t="s">
        <v>7</v>
      </c>
      <c r="C308" s="14" t="s">
        <v>50</v>
      </c>
      <c r="D308" s="15">
        <v>88690</v>
      </c>
      <c r="E308" s="1" t="s">
        <v>14</v>
      </c>
      <c r="F308" s="24">
        <v>0.05</v>
      </c>
      <c r="G308" s="23">
        <f>bonus_calc[[#This Row],[Salary]]*bonus_calc[[#This Row],[Bonus pct]]</f>
        <v>4434.5</v>
      </c>
    </row>
    <row r="309" spans="1:7" x14ac:dyDescent="0.3">
      <c r="A309" s="1" t="s">
        <v>351</v>
      </c>
      <c r="B309" s="14" t="s">
        <v>12</v>
      </c>
      <c r="C309" s="14" t="s">
        <v>29</v>
      </c>
      <c r="D309" s="15">
        <v>31820</v>
      </c>
      <c r="E309" s="1" t="s">
        <v>14</v>
      </c>
      <c r="F309" s="24">
        <v>5.8000000000000003E-2</v>
      </c>
      <c r="G309" s="23">
        <f>bonus_calc[[#This Row],[Salary]]*bonus_calc[[#This Row],[Bonus pct]]</f>
        <v>1845.5600000000002</v>
      </c>
    </row>
    <row r="310" spans="1:7" x14ac:dyDescent="0.3">
      <c r="A310" s="1" t="s">
        <v>352</v>
      </c>
      <c r="B310" s="14" t="s">
        <v>7</v>
      </c>
      <c r="C310" s="14" t="s">
        <v>24</v>
      </c>
      <c r="D310" s="15">
        <v>70230</v>
      </c>
      <c r="E310" s="1" t="s">
        <v>14</v>
      </c>
      <c r="F310" s="24">
        <v>5.2999999999999999E-2</v>
      </c>
      <c r="G310" s="23">
        <f>bonus_calc[[#This Row],[Salary]]*bonus_calc[[#This Row],[Bonus pct]]</f>
        <v>3722.19</v>
      </c>
    </row>
    <row r="311" spans="1:7" x14ac:dyDescent="0.3">
      <c r="A311" s="1" t="s">
        <v>353</v>
      </c>
      <c r="B311" s="14" t="s">
        <v>12</v>
      </c>
      <c r="C311" s="14" t="s">
        <v>17</v>
      </c>
      <c r="D311" s="15">
        <v>96320</v>
      </c>
      <c r="E311" s="1" t="s">
        <v>25</v>
      </c>
      <c r="F311" s="24">
        <v>2.1000000000000001E-2</v>
      </c>
      <c r="G311" s="23">
        <f>bonus_calc[[#This Row],[Salary]]*bonus_calc[[#This Row],[Bonus pct]]</f>
        <v>2022.72</v>
      </c>
    </row>
    <row r="312" spans="1:7" x14ac:dyDescent="0.3">
      <c r="A312" s="1" t="s">
        <v>354</v>
      </c>
      <c r="B312" s="14" t="s">
        <v>7</v>
      </c>
      <c r="C312" s="14" t="s">
        <v>37</v>
      </c>
      <c r="D312" s="15">
        <v>90700</v>
      </c>
      <c r="E312" s="1" t="s">
        <v>25</v>
      </c>
      <c r="F312" s="24">
        <v>3.5000000000000003E-2</v>
      </c>
      <c r="G312" s="23">
        <f>bonus_calc[[#This Row],[Salary]]*bonus_calc[[#This Row],[Bonus pct]]</f>
        <v>3174.5000000000005</v>
      </c>
    </row>
    <row r="313" spans="1:7" x14ac:dyDescent="0.3">
      <c r="A313" s="1" t="s">
        <v>355</v>
      </c>
      <c r="B313" s="14" t="s">
        <v>12</v>
      </c>
      <c r="C313" s="14" t="s">
        <v>32</v>
      </c>
      <c r="D313" s="15">
        <v>67960</v>
      </c>
      <c r="E313" s="1" t="s">
        <v>14</v>
      </c>
      <c r="F313" s="24">
        <v>5.8000000000000003E-2</v>
      </c>
      <c r="G313" s="23">
        <f>bonus_calc[[#This Row],[Salary]]*bonus_calc[[#This Row],[Bonus pct]]</f>
        <v>3941.6800000000003</v>
      </c>
    </row>
    <row r="314" spans="1:7" x14ac:dyDescent="0.3">
      <c r="A314" s="1" t="s">
        <v>356</v>
      </c>
      <c r="B314" s="14" t="s">
        <v>7</v>
      </c>
      <c r="C314" s="14" t="s">
        <v>37</v>
      </c>
      <c r="D314" s="15">
        <v>103110</v>
      </c>
      <c r="E314" s="1" t="s">
        <v>10</v>
      </c>
      <c r="F314" s="24">
        <v>7.2999999999999995E-2</v>
      </c>
      <c r="G314" s="23">
        <f>bonus_calc[[#This Row],[Salary]]*bonus_calc[[#This Row],[Bonus pct]]</f>
        <v>7527.03</v>
      </c>
    </row>
    <row r="315" spans="1:7" x14ac:dyDescent="0.3">
      <c r="A315" s="1" t="s">
        <v>357</v>
      </c>
      <c r="B315" s="14" t="s">
        <v>12</v>
      </c>
      <c r="C315" s="14" t="s">
        <v>19</v>
      </c>
      <c r="D315" s="15">
        <v>59610</v>
      </c>
      <c r="E315" s="1" t="s">
        <v>25</v>
      </c>
      <c r="F315" s="24">
        <v>3.2000000000000001E-2</v>
      </c>
      <c r="G315" s="23">
        <f>bonus_calc[[#This Row],[Salary]]*bonus_calc[[#This Row],[Bonus pct]]</f>
        <v>1907.52</v>
      </c>
    </row>
    <row r="316" spans="1:7" x14ac:dyDescent="0.3">
      <c r="A316" s="1" t="s">
        <v>358</v>
      </c>
      <c r="B316" s="14" t="s">
        <v>7</v>
      </c>
      <c r="C316" s="14" t="s">
        <v>923</v>
      </c>
      <c r="D316" s="15">
        <v>66570</v>
      </c>
      <c r="E316" s="1" t="s">
        <v>25</v>
      </c>
      <c r="F316" s="24">
        <v>3.5000000000000003E-2</v>
      </c>
      <c r="G316" s="23">
        <f>bonus_calc[[#This Row],[Salary]]*bonus_calc[[#This Row],[Bonus pct]]</f>
        <v>2329.9500000000003</v>
      </c>
    </row>
    <row r="317" spans="1:7" x14ac:dyDescent="0.3">
      <c r="A317" s="1" t="s">
        <v>359</v>
      </c>
      <c r="B317" s="14" t="s">
        <v>12</v>
      </c>
      <c r="C317" s="14" t="s">
        <v>24</v>
      </c>
      <c r="D317" s="15">
        <v>74390</v>
      </c>
      <c r="E317" s="1" t="s">
        <v>10</v>
      </c>
      <c r="F317" s="24">
        <v>7.0999999999999994E-2</v>
      </c>
      <c r="G317" s="23">
        <f>bonus_calc[[#This Row],[Salary]]*bonus_calc[[#This Row],[Bonus pct]]</f>
        <v>5281.69</v>
      </c>
    </row>
    <row r="318" spans="1:7" x14ac:dyDescent="0.3">
      <c r="A318" s="1" t="s">
        <v>360</v>
      </c>
      <c r="B318" s="14" t="s">
        <v>7</v>
      </c>
      <c r="C318" s="14" t="s">
        <v>29</v>
      </c>
      <c r="D318" s="15">
        <v>67010</v>
      </c>
      <c r="E318" s="1" t="s">
        <v>25</v>
      </c>
      <c r="F318" s="24">
        <v>2.8000000000000001E-2</v>
      </c>
      <c r="G318" s="23">
        <f>bonus_calc[[#This Row],[Salary]]*bonus_calc[[#This Row],[Bonus pct]]</f>
        <v>1876.28</v>
      </c>
    </row>
    <row r="319" spans="1:7" x14ac:dyDescent="0.3">
      <c r="A319" s="1" t="s">
        <v>363</v>
      </c>
      <c r="B319" s="14" t="s">
        <v>7</v>
      </c>
      <c r="C319" s="14" t="s">
        <v>50</v>
      </c>
      <c r="D319" s="15">
        <v>109710</v>
      </c>
      <c r="E319" s="1" t="s">
        <v>10</v>
      </c>
      <c r="F319" s="24">
        <v>6.0999999999999999E-2</v>
      </c>
      <c r="G319" s="23">
        <f>bonus_calc[[#This Row],[Salary]]*bonus_calc[[#This Row],[Bonus pct]]</f>
        <v>6692.3099999999995</v>
      </c>
    </row>
    <row r="320" spans="1:7" x14ac:dyDescent="0.3">
      <c r="A320" s="1" t="s">
        <v>364</v>
      </c>
      <c r="B320" s="14" t="s">
        <v>7</v>
      </c>
      <c r="C320" s="14" t="s">
        <v>63</v>
      </c>
      <c r="D320" s="15">
        <v>110910</v>
      </c>
      <c r="E320" s="1" t="s">
        <v>10</v>
      </c>
      <c r="F320" s="24">
        <v>8.4000000000000005E-2</v>
      </c>
      <c r="G320" s="23">
        <f>bonus_calc[[#This Row],[Salary]]*bonus_calc[[#This Row],[Bonus pct]]</f>
        <v>9316.44</v>
      </c>
    </row>
    <row r="321" spans="1:7" x14ac:dyDescent="0.3">
      <c r="A321" s="1" t="s">
        <v>365</v>
      </c>
      <c r="B321" s="14" t="s">
        <v>12</v>
      </c>
      <c r="C321" s="14" t="s">
        <v>63</v>
      </c>
      <c r="D321" s="15">
        <v>29770</v>
      </c>
      <c r="E321" s="1" t="s">
        <v>25</v>
      </c>
      <c r="F321" s="24">
        <v>2.1000000000000001E-2</v>
      </c>
      <c r="G321" s="23">
        <f>bonus_calc[[#This Row],[Salary]]*bonus_calc[[#This Row],[Bonus pct]]</f>
        <v>625.17000000000007</v>
      </c>
    </row>
    <row r="322" spans="1:7" x14ac:dyDescent="0.3">
      <c r="A322" s="1" t="s">
        <v>366</v>
      </c>
      <c r="B322" s="14" t="s">
        <v>12</v>
      </c>
      <c r="C322" s="14" t="s">
        <v>17</v>
      </c>
      <c r="D322" s="15">
        <v>80060</v>
      </c>
      <c r="E322" s="1" t="s">
        <v>20</v>
      </c>
      <c r="F322" s="24">
        <v>1.2E-2</v>
      </c>
      <c r="G322" s="23">
        <f>bonus_calc[[#This Row],[Salary]]*bonus_calc[[#This Row],[Bonus pct]]</f>
        <v>960.72</v>
      </c>
    </row>
    <row r="323" spans="1:7" x14ac:dyDescent="0.3">
      <c r="A323" s="1" t="s">
        <v>367</v>
      </c>
      <c r="B323" s="14" t="s">
        <v>12</v>
      </c>
      <c r="C323" s="14" t="s">
        <v>17</v>
      </c>
      <c r="D323" s="15">
        <v>99750</v>
      </c>
      <c r="E323" s="1" t="s">
        <v>20</v>
      </c>
      <c r="F323" s="24">
        <v>0.01</v>
      </c>
      <c r="G323" s="23">
        <f>bonus_calc[[#This Row],[Salary]]*bonus_calc[[#This Row],[Bonus pct]]</f>
        <v>997.5</v>
      </c>
    </row>
    <row r="324" spans="1:7" x14ac:dyDescent="0.3">
      <c r="A324" s="1" t="s">
        <v>368</v>
      </c>
      <c r="B324" s="14" t="s">
        <v>12</v>
      </c>
      <c r="C324" s="14" t="s">
        <v>50</v>
      </c>
      <c r="D324" s="15">
        <v>108250</v>
      </c>
      <c r="E324" s="1" t="s">
        <v>20</v>
      </c>
      <c r="F324" s="24">
        <v>1.7999999999999999E-2</v>
      </c>
      <c r="G324" s="23">
        <f>bonus_calc[[#This Row],[Salary]]*bonus_calc[[#This Row],[Bonus pct]]</f>
        <v>1948.4999999999998</v>
      </c>
    </row>
    <row r="325" spans="1:7" x14ac:dyDescent="0.3">
      <c r="A325" s="1" t="s">
        <v>369</v>
      </c>
      <c r="B325" s="14" t="s">
        <v>12</v>
      </c>
      <c r="C325" s="14" t="s">
        <v>50</v>
      </c>
      <c r="D325" s="15">
        <v>104340</v>
      </c>
      <c r="E325" s="1" t="s">
        <v>14</v>
      </c>
      <c r="F325" s="24">
        <v>5.8000000000000003E-2</v>
      </c>
      <c r="G325" s="23">
        <f>bonus_calc[[#This Row],[Salary]]*bonus_calc[[#This Row],[Bonus pct]]</f>
        <v>6051.72</v>
      </c>
    </row>
    <row r="326" spans="1:7" x14ac:dyDescent="0.3">
      <c r="A326" s="1" t="s">
        <v>371</v>
      </c>
      <c r="B326" s="14" t="s">
        <v>12</v>
      </c>
      <c r="C326" s="14" t="s">
        <v>13</v>
      </c>
      <c r="D326" s="15">
        <v>38440</v>
      </c>
      <c r="E326" s="1" t="s">
        <v>25</v>
      </c>
      <c r="F326" s="24">
        <v>2.8000000000000001E-2</v>
      </c>
      <c r="G326" s="23">
        <f>bonus_calc[[#This Row],[Salary]]*bonus_calc[[#This Row],[Bonus pct]]</f>
        <v>1076.32</v>
      </c>
    </row>
    <row r="327" spans="1:7" x14ac:dyDescent="0.3">
      <c r="A327" s="1" t="s">
        <v>372</v>
      </c>
      <c r="B327" s="14" t="s">
        <v>12</v>
      </c>
      <c r="C327" s="14" t="s">
        <v>17</v>
      </c>
      <c r="D327" s="15">
        <v>50800</v>
      </c>
      <c r="E327" s="1" t="s">
        <v>46</v>
      </c>
      <c r="F327" s="24">
        <v>5.0000000000000001E-3</v>
      </c>
      <c r="G327" s="23">
        <f>bonus_calc[[#This Row],[Salary]]*bonus_calc[[#This Row],[Bonus pct]]</f>
        <v>254</v>
      </c>
    </row>
    <row r="328" spans="1:7" x14ac:dyDescent="0.3">
      <c r="A328" s="1" t="s">
        <v>373</v>
      </c>
      <c r="B328" s="14" t="s">
        <v>7</v>
      </c>
      <c r="C328" s="14" t="s">
        <v>48</v>
      </c>
      <c r="D328" s="15">
        <v>44400</v>
      </c>
      <c r="E328" s="1" t="s">
        <v>25</v>
      </c>
      <c r="F328" s="24">
        <v>0.02</v>
      </c>
      <c r="G328" s="23">
        <f>bonus_calc[[#This Row],[Salary]]*bonus_calc[[#This Row],[Bonus pct]]</f>
        <v>888</v>
      </c>
    </row>
    <row r="329" spans="1:7" x14ac:dyDescent="0.3">
      <c r="A329" s="1" t="s">
        <v>374</v>
      </c>
      <c r="B329" s="14" t="s">
        <v>12</v>
      </c>
      <c r="C329" s="14" t="s">
        <v>13</v>
      </c>
      <c r="D329" s="15">
        <v>34980</v>
      </c>
      <c r="E329" s="1" t="s">
        <v>25</v>
      </c>
      <c r="F329" s="24">
        <v>2.7E-2</v>
      </c>
      <c r="G329" s="23">
        <f>bonus_calc[[#This Row],[Salary]]*bonus_calc[[#This Row],[Bonus pct]]</f>
        <v>944.46</v>
      </c>
    </row>
    <row r="330" spans="1:7" x14ac:dyDescent="0.3">
      <c r="A330" s="1" t="s">
        <v>375</v>
      </c>
      <c r="B330" s="14" t="s">
        <v>7</v>
      </c>
      <c r="C330" s="14" t="s">
        <v>45</v>
      </c>
      <c r="D330" s="15">
        <v>77260</v>
      </c>
      <c r="E330" s="1" t="s">
        <v>25</v>
      </c>
      <c r="F330" s="24">
        <v>0.04</v>
      </c>
      <c r="G330" s="23">
        <f>bonus_calc[[#This Row],[Salary]]*bonus_calc[[#This Row],[Bonus pct]]</f>
        <v>3090.4</v>
      </c>
    </row>
    <row r="331" spans="1:7" x14ac:dyDescent="0.3">
      <c r="A331" s="1" t="s">
        <v>376</v>
      </c>
      <c r="B331" s="14" t="s">
        <v>12</v>
      </c>
      <c r="C331" s="14" t="s">
        <v>32</v>
      </c>
      <c r="D331" s="15">
        <v>117940</v>
      </c>
      <c r="E331" s="1" t="s">
        <v>25</v>
      </c>
      <c r="F331" s="24">
        <v>3.5000000000000003E-2</v>
      </c>
      <c r="G331" s="23">
        <f>bonus_calc[[#This Row],[Salary]]*bonus_calc[[#This Row],[Bonus pct]]</f>
        <v>4127.9000000000005</v>
      </c>
    </row>
    <row r="332" spans="1:7" x14ac:dyDescent="0.3">
      <c r="A332" s="1" t="s">
        <v>377</v>
      </c>
      <c r="B332" s="14" t="s">
        <v>12</v>
      </c>
      <c r="C332" s="14" t="s">
        <v>17</v>
      </c>
      <c r="D332" s="15">
        <v>31040</v>
      </c>
      <c r="E332" s="1" t="s">
        <v>25</v>
      </c>
      <c r="F332" s="24">
        <v>2.7E-2</v>
      </c>
      <c r="G332" s="23">
        <f>bonus_calc[[#This Row],[Salary]]*bonus_calc[[#This Row],[Bonus pct]]</f>
        <v>838.08</v>
      </c>
    </row>
    <row r="333" spans="1:7" x14ac:dyDescent="0.3">
      <c r="A333" s="1" t="s">
        <v>378</v>
      </c>
      <c r="B333" s="14" t="s">
        <v>7</v>
      </c>
      <c r="C333" s="14" t="s">
        <v>19</v>
      </c>
      <c r="D333" s="15">
        <v>109140</v>
      </c>
      <c r="E333" s="1" t="s">
        <v>25</v>
      </c>
      <c r="F333" s="24">
        <v>3.3000000000000002E-2</v>
      </c>
      <c r="G333" s="23">
        <f>bonus_calc[[#This Row],[Salary]]*bonus_calc[[#This Row],[Bonus pct]]</f>
        <v>3601.6200000000003</v>
      </c>
    </row>
    <row r="334" spans="1:7" x14ac:dyDescent="0.3">
      <c r="A334" s="1" t="s">
        <v>379</v>
      </c>
      <c r="B334" s="14" t="s">
        <v>7</v>
      </c>
      <c r="C334" s="14" t="s">
        <v>37</v>
      </c>
      <c r="D334" s="15">
        <v>96370</v>
      </c>
      <c r="E334" s="1" t="s">
        <v>14</v>
      </c>
      <c r="F334" s="24">
        <v>5.8000000000000003E-2</v>
      </c>
      <c r="G334" s="23">
        <f>bonus_calc[[#This Row],[Salary]]*bonus_calc[[#This Row],[Bonus pct]]</f>
        <v>5589.46</v>
      </c>
    </row>
    <row r="335" spans="1:7" x14ac:dyDescent="0.3">
      <c r="A335" s="1" t="s">
        <v>380</v>
      </c>
      <c r="B335" s="14" t="s">
        <v>12</v>
      </c>
      <c r="C335" s="14" t="s">
        <v>8</v>
      </c>
      <c r="D335" s="15">
        <v>31170</v>
      </c>
      <c r="E335" s="1" t="s">
        <v>25</v>
      </c>
      <c r="F335" s="24">
        <v>2.3E-2</v>
      </c>
      <c r="G335" s="23">
        <f>bonus_calc[[#This Row],[Salary]]*bonus_calc[[#This Row],[Bonus pct]]</f>
        <v>716.91</v>
      </c>
    </row>
    <row r="336" spans="1:7" x14ac:dyDescent="0.3">
      <c r="A336" s="1" t="s">
        <v>381</v>
      </c>
      <c r="B336" s="14" t="s">
        <v>7</v>
      </c>
      <c r="C336" s="14" t="s">
        <v>32</v>
      </c>
      <c r="D336" s="15">
        <v>116240</v>
      </c>
      <c r="E336" s="1" t="s">
        <v>20</v>
      </c>
      <c r="F336" s="24">
        <v>1.9E-2</v>
      </c>
      <c r="G336" s="23">
        <f>bonus_calc[[#This Row],[Salary]]*bonus_calc[[#This Row],[Bonus pct]]</f>
        <v>2208.56</v>
      </c>
    </row>
    <row r="337" spans="1:7" x14ac:dyDescent="0.3">
      <c r="A337" s="1" t="s">
        <v>382</v>
      </c>
      <c r="B337" s="14" t="s">
        <v>7</v>
      </c>
      <c r="C337" s="14" t="s">
        <v>32</v>
      </c>
      <c r="D337" s="15">
        <v>115190</v>
      </c>
      <c r="E337" s="1" t="s">
        <v>25</v>
      </c>
      <c r="F337" s="24">
        <v>2.3E-2</v>
      </c>
      <c r="G337" s="23">
        <f>bonus_calc[[#This Row],[Salary]]*bonus_calc[[#This Row],[Bonus pct]]</f>
        <v>2649.37</v>
      </c>
    </row>
    <row r="338" spans="1:7" x14ac:dyDescent="0.3">
      <c r="A338" s="1" t="s">
        <v>383</v>
      </c>
      <c r="B338" s="14" t="s">
        <v>7</v>
      </c>
      <c r="C338" s="14" t="s">
        <v>19</v>
      </c>
      <c r="D338" s="15">
        <v>79570</v>
      </c>
      <c r="E338" s="1" t="s">
        <v>25</v>
      </c>
      <c r="F338" s="24">
        <v>0.02</v>
      </c>
      <c r="G338" s="23">
        <f>bonus_calc[[#This Row],[Salary]]*bonus_calc[[#This Row],[Bonus pct]]</f>
        <v>1591.4</v>
      </c>
    </row>
    <row r="339" spans="1:7" x14ac:dyDescent="0.3">
      <c r="A339" s="1" t="s">
        <v>384</v>
      </c>
      <c r="B339" s="14" t="s">
        <v>12</v>
      </c>
      <c r="C339" s="14" t="s">
        <v>923</v>
      </c>
      <c r="D339" s="15">
        <v>95680</v>
      </c>
      <c r="E339" s="1" t="s">
        <v>25</v>
      </c>
      <c r="F339" s="24">
        <v>3.3000000000000002E-2</v>
      </c>
      <c r="G339" s="23">
        <f>bonus_calc[[#This Row],[Salary]]*bonus_calc[[#This Row],[Bonus pct]]</f>
        <v>3157.44</v>
      </c>
    </row>
    <row r="340" spans="1:7" x14ac:dyDescent="0.3">
      <c r="A340" s="1" t="s">
        <v>385</v>
      </c>
      <c r="B340" s="14" t="s">
        <v>7</v>
      </c>
      <c r="C340" s="14" t="s">
        <v>13</v>
      </c>
      <c r="D340" s="15">
        <v>107110</v>
      </c>
      <c r="E340" s="1" t="s">
        <v>20</v>
      </c>
      <c r="F340" s="24">
        <v>1.2E-2</v>
      </c>
      <c r="G340" s="23">
        <f>bonus_calc[[#This Row],[Salary]]*bonus_calc[[#This Row],[Bonus pct]]</f>
        <v>1285.32</v>
      </c>
    </row>
    <row r="341" spans="1:7" x14ac:dyDescent="0.3">
      <c r="A341" s="1" t="s">
        <v>386</v>
      </c>
      <c r="B341" s="14" t="s">
        <v>12</v>
      </c>
      <c r="C341" s="14" t="s">
        <v>19</v>
      </c>
      <c r="D341" s="15">
        <v>66100</v>
      </c>
      <c r="E341" s="1" t="s">
        <v>14</v>
      </c>
      <c r="F341" s="24">
        <v>5.8000000000000003E-2</v>
      </c>
      <c r="G341" s="23">
        <f>bonus_calc[[#This Row],[Salary]]*bonus_calc[[#This Row],[Bonus pct]]</f>
        <v>3833.8</v>
      </c>
    </row>
    <row r="342" spans="1:7" x14ac:dyDescent="0.3">
      <c r="A342" s="1" t="s">
        <v>388</v>
      </c>
      <c r="B342" s="14" t="s">
        <v>7</v>
      </c>
      <c r="C342" s="14" t="s">
        <v>17</v>
      </c>
      <c r="D342" s="15">
        <v>39960</v>
      </c>
      <c r="E342" s="1" t="s">
        <v>25</v>
      </c>
      <c r="F342" s="24">
        <v>2.7E-2</v>
      </c>
      <c r="G342" s="23">
        <f>bonus_calc[[#This Row],[Salary]]*bonus_calc[[#This Row],[Bonus pct]]</f>
        <v>1078.92</v>
      </c>
    </row>
    <row r="343" spans="1:7" x14ac:dyDescent="0.3">
      <c r="A343" s="1" t="s">
        <v>389</v>
      </c>
      <c r="B343" s="14" t="s">
        <v>7</v>
      </c>
      <c r="C343" s="14" t="s">
        <v>17</v>
      </c>
      <c r="D343" s="15">
        <v>111850</v>
      </c>
      <c r="E343" s="1" t="s">
        <v>25</v>
      </c>
      <c r="F343" s="24">
        <v>2.1000000000000001E-2</v>
      </c>
      <c r="G343" s="23">
        <f>bonus_calc[[#This Row],[Salary]]*bonus_calc[[#This Row],[Bonus pct]]</f>
        <v>2348.8500000000004</v>
      </c>
    </row>
    <row r="344" spans="1:7" x14ac:dyDescent="0.3">
      <c r="A344" s="1" t="s">
        <v>390</v>
      </c>
      <c r="B344" s="14" t="s">
        <v>7</v>
      </c>
      <c r="C344" s="14" t="s">
        <v>923</v>
      </c>
      <c r="D344" s="15">
        <v>29890</v>
      </c>
      <c r="E344" s="1" t="s">
        <v>25</v>
      </c>
      <c r="F344" s="24">
        <v>3.3000000000000002E-2</v>
      </c>
      <c r="G344" s="23">
        <f>bonus_calc[[#This Row],[Salary]]*bonus_calc[[#This Row],[Bonus pct]]</f>
        <v>986.37</v>
      </c>
    </row>
    <row r="345" spans="1:7" x14ac:dyDescent="0.3">
      <c r="A345" s="1" t="s">
        <v>391</v>
      </c>
      <c r="B345" s="14" t="s">
        <v>12</v>
      </c>
      <c r="C345" s="14" t="s">
        <v>923</v>
      </c>
      <c r="D345" s="15">
        <v>48170</v>
      </c>
      <c r="E345" s="1" t="s">
        <v>10</v>
      </c>
      <c r="F345" s="24">
        <v>6.4000000000000001E-2</v>
      </c>
      <c r="G345" s="23">
        <f>bonus_calc[[#This Row],[Salary]]*bonus_calc[[#This Row],[Bonus pct]]</f>
        <v>3082.88</v>
      </c>
    </row>
    <row r="346" spans="1:7" x14ac:dyDescent="0.3">
      <c r="A346" s="1" t="s">
        <v>392</v>
      </c>
      <c r="B346" s="14" t="s">
        <v>7</v>
      </c>
      <c r="C346" s="14" t="s">
        <v>50</v>
      </c>
      <c r="D346" s="15">
        <v>99200</v>
      </c>
      <c r="E346" s="1" t="s">
        <v>14</v>
      </c>
      <c r="F346" s="24">
        <v>5.2999999999999999E-2</v>
      </c>
      <c r="G346" s="23">
        <f>bonus_calc[[#This Row],[Salary]]*bonus_calc[[#This Row],[Bonus pct]]</f>
        <v>5257.5999999999995</v>
      </c>
    </row>
    <row r="347" spans="1:7" x14ac:dyDescent="0.3">
      <c r="A347" s="1" t="s">
        <v>393</v>
      </c>
      <c r="B347" s="14" t="s">
        <v>7</v>
      </c>
      <c r="C347" s="14" t="s">
        <v>50</v>
      </c>
      <c r="D347" s="15">
        <v>72840</v>
      </c>
      <c r="E347" s="1" t="s">
        <v>25</v>
      </c>
      <c r="F347" s="24">
        <v>0.04</v>
      </c>
      <c r="G347" s="23">
        <f>bonus_calc[[#This Row],[Salary]]*bonus_calc[[#This Row],[Bonus pct]]</f>
        <v>2913.6</v>
      </c>
    </row>
    <row r="348" spans="1:7" x14ac:dyDescent="0.3">
      <c r="A348" s="1" t="s">
        <v>394</v>
      </c>
      <c r="B348" s="14" t="s">
        <v>12</v>
      </c>
      <c r="C348" s="14" t="s">
        <v>29</v>
      </c>
      <c r="D348" s="15">
        <v>68970</v>
      </c>
      <c r="E348" s="1" t="s">
        <v>25</v>
      </c>
      <c r="F348" s="24">
        <v>2.1000000000000001E-2</v>
      </c>
      <c r="G348" s="23">
        <f>bonus_calc[[#This Row],[Salary]]*bonus_calc[[#This Row],[Bonus pct]]</f>
        <v>1448.3700000000001</v>
      </c>
    </row>
    <row r="349" spans="1:7" x14ac:dyDescent="0.3">
      <c r="A349" s="1" t="s">
        <v>395</v>
      </c>
      <c r="B349" s="14" t="s">
        <v>12</v>
      </c>
      <c r="C349" s="14" t="s">
        <v>32</v>
      </c>
      <c r="D349" s="15">
        <v>89090</v>
      </c>
      <c r="E349" s="1" t="s">
        <v>20</v>
      </c>
      <c r="F349" s="24">
        <v>1.2E-2</v>
      </c>
      <c r="G349" s="23">
        <f>bonus_calc[[#This Row],[Salary]]*bonus_calc[[#This Row],[Bonus pct]]</f>
        <v>1069.08</v>
      </c>
    </row>
    <row r="350" spans="1:7" x14ac:dyDescent="0.3">
      <c r="A350" s="1" t="s">
        <v>396</v>
      </c>
      <c r="B350" s="14" t="s">
        <v>7</v>
      </c>
      <c r="C350" s="14" t="s">
        <v>37</v>
      </c>
      <c r="D350" s="15">
        <v>86940</v>
      </c>
      <c r="E350" s="1" t="s">
        <v>25</v>
      </c>
      <c r="F350" s="24">
        <v>0.04</v>
      </c>
      <c r="G350" s="23">
        <f>bonus_calc[[#This Row],[Salary]]*bonus_calc[[#This Row],[Bonus pct]]</f>
        <v>3477.6</v>
      </c>
    </row>
    <row r="351" spans="1:7" x14ac:dyDescent="0.3">
      <c r="A351" s="1" t="s">
        <v>398</v>
      </c>
      <c r="B351" s="14" t="s">
        <v>7</v>
      </c>
      <c r="C351" s="14" t="s">
        <v>37</v>
      </c>
      <c r="D351" s="15">
        <v>118450</v>
      </c>
      <c r="E351" s="1" t="s">
        <v>14</v>
      </c>
      <c r="F351" s="24">
        <v>5.2999999999999999E-2</v>
      </c>
      <c r="G351" s="23">
        <f>bonus_calc[[#This Row],[Salary]]*bonus_calc[[#This Row],[Bonus pct]]</f>
        <v>6277.8499999999995</v>
      </c>
    </row>
    <row r="352" spans="1:7" x14ac:dyDescent="0.3">
      <c r="A352" s="1" t="s">
        <v>399</v>
      </c>
      <c r="B352" s="14" t="s">
        <v>7</v>
      </c>
      <c r="C352" s="14" t="s">
        <v>48</v>
      </c>
      <c r="D352" s="15">
        <v>80360</v>
      </c>
      <c r="E352" s="1" t="s">
        <v>10</v>
      </c>
      <c r="F352" s="24">
        <v>9.9000000000000005E-2</v>
      </c>
      <c r="G352" s="23">
        <f>bonus_calc[[#This Row],[Salary]]*bonus_calc[[#This Row],[Bonus pct]]</f>
        <v>7955.64</v>
      </c>
    </row>
    <row r="353" spans="1:7" x14ac:dyDescent="0.3">
      <c r="A353" s="1" t="s">
        <v>400</v>
      </c>
      <c r="B353" s="14" t="s">
        <v>12</v>
      </c>
      <c r="C353" s="14" t="s">
        <v>8</v>
      </c>
      <c r="D353" s="15">
        <v>104770</v>
      </c>
      <c r="E353" s="1" t="s">
        <v>25</v>
      </c>
      <c r="F353" s="24">
        <v>2.8000000000000001E-2</v>
      </c>
      <c r="G353" s="23">
        <f>bonus_calc[[#This Row],[Salary]]*bonus_calc[[#This Row],[Bonus pct]]</f>
        <v>2933.56</v>
      </c>
    </row>
    <row r="354" spans="1:7" x14ac:dyDescent="0.3">
      <c r="A354" s="1" t="s">
        <v>401</v>
      </c>
      <c r="B354" s="14" t="s">
        <v>7</v>
      </c>
      <c r="C354" s="14" t="s">
        <v>17</v>
      </c>
      <c r="D354" s="15">
        <v>70440</v>
      </c>
      <c r="E354" s="1" t="s">
        <v>46</v>
      </c>
      <c r="F354" s="24">
        <v>5.0000000000000001E-3</v>
      </c>
      <c r="G354" s="23">
        <f>bonus_calc[[#This Row],[Salary]]*bonus_calc[[#This Row],[Bonus pct]]</f>
        <v>352.2</v>
      </c>
    </row>
    <row r="355" spans="1:7" x14ac:dyDescent="0.3">
      <c r="A355" s="1" t="s">
        <v>402</v>
      </c>
      <c r="B355" s="14" t="s">
        <v>12</v>
      </c>
      <c r="C355" s="14" t="s">
        <v>923</v>
      </c>
      <c r="D355" s="15">
        <v>56900</v>
      </c>
      <c r="E355" s="1" t="s">
        <v>46</v>
      </c>
      <c r="F355" s="24">
        <v>5.0000000000000001E-3</v>
      </c>
      <c r="G355" s="23">
        <f>bonus_calc[[#This Row],[Salary]]*bonus_calc[[#This Row],[Bonus pct]]</f>
        <v>284.5</v>
      </c>
    </row>
    <row r="356" spans="1:7" x14ac:dyDescent="0.3">
      <c r="A356" s="1" t="s">
        <v>403</v>
      </c>
      <c r="B356" s="14" t="s">
        <v>12</v>
      </c>
      <c r="C356" s="14" t="s">
        <v>29</v>
      </c>
      <c r="D356" s="15">
        <v>48530</v>
      </c>
      <c r="E356" s="1" t="s">
        <v>14</v>
      </c>
      <c r="F356" s="24">
        <v>5.8999999999999997E-2</v>
      </c>
      <c r="G356" s="23">
        <f>bonus_calc[[#This Row],[Salary]]*bonus_calc[[#This Row],[Bonus pct]]</f>
        <v>2863.27</v>
      </c>
    </row>
    <row r="357" spans="1:7" x14ac:dyDescent="0.3">
      <c r="A357" s="1" t="s">
        <v>404</v>
      </c>
      <c r="B357" s="14" t="s">
        <v>12</v>
      </c>
      <c r="C357" s="14" t="s">
        <v>63</v>
      </c>
      <c r="D357" s="15">
        <v>72450</v>
      </c>
      <c r="E357" s="1" t="s">
        <v>14</v>
      </c>
      <c r="F357" s="24">
        <v>0.05</v>
      </c>
      <c r="G357" s="23">
        <f>bonus_calc[[#This Row],[Salary]]*bonus_calc[[#This Row],[Bonus pct]]</f>
        <v>3622.5</v>
      </c>
    </row>
    <row r="358" spans="1:7" x14ac:dyDescent="0.3">
      <c r="A358" s="1" t="s">
        <v>405</v>
      </c>
      <c r="B358" s="14" t="s">
        <v>7</v>
      </c>
      <c r="C358" s="14" t="s">
        <v>50</v>
      </c>
      <c r="D358" s="15">
        <v>34500</v>
      </c>
      <c r="E358" s="1" t="s">
        <v>25</v>
      </c>
      <c r="F358" s="24">
        <v>2.8000000000000001E-2</v>
      </c>
      <c r="G358" s="23">
        <f>bonus_calc[[#This Row],[Salary]]*bonus_calc[[#This Row],[Bonus pct]]</f>
        <v>966</v>
      </c>
    </row>
    <row r="359" spans="1:7" x14ac:dyDescent="0.3">
      <c r="A359" s="1" t="s">
        <v>406</v>
      </c>
      <c r="B359" s="14" t="s">
        <v>7</v>
      </c>
      <c r="C359" s="14" t="s">
        <v>17</v>
      </c>
      <c r="D359" s="15">
        <v>118800</v>
      </c>
      <c r="E359" s="1" t="s">
        <v>20</v>
      </c>
      <c r="F359" s="24">
        <v>1.2E-2</v>
      </c>
      <c r="G359" s="23">
        <f>bonus_calc[[#This Row],[Salary]]*bonus_calc[[#This Row],[Bonus pct]]</f>
        <v>1425.6000000000001</v>
      </c>
    </row>
    <row r="360" spans="1:7" x14ac:dyDescent="0.3">
      <c r="A360" s="1" t="s">
        <v>407</v>
      </c>
      <c r="B360" s="14" t="s">
        <v>7</v>
      </c>
      <c r="C360" s="14" t="s">
        <v>13</v>
      </c>
      <c r="D360" s="15">
        <v>115080</v>
      </c>
      <c r="E360" s="1" t="s">
        <v>14</v>
      </c>
      <c r="F360" s="24">
        <v>4.2999999999999997E-2</v>
      </c>
      <c r="G360" s="23">
        <f>bonus_calc[[#This Row],[Salary]]*bonus_calc[[#This Row],[Bonus pct]]</f>
        <v>4948.4399999999996</v>
      </c>
    </row>
    <row r="361" spans="1:7" x14ac:dyDescent="0.3">
      <c r="A361" s="1" t="s">
        <v>408</v>
      </c>
      <c r="B361" s="14" t="s">
        <v>12</v>
      </c>
      <c r="C361" s="14" t="s">
        <v>63</v>
      </c>
      <c r="D361" s="15">
        <v>39540</v>
      </c>
      <c r="E361" s="1" t="s">
        <v>14</v>
      </c>
      <c r="F361" s="24">
        <v>4.2999999999999997E-2</v>
      </c>
      <c r="G361" s="23">
        <f>bonus_calc[[#This Row],[Salary]]*bonus_calc[[#This Row],[Bonus pct]]</f>
        <v>1700.2199999999998</v>
      </c>
    </row>
    <row r="362" spans="1:7" x14ac:dyDescent="0.3">
      <c r="A362" s="1" t="s">
        <v>409</v>
      </c>
      <c r="B362" s="14" t="s">
        <v>12</v>
      </c>
      <c r="C362" s="14" t="s">
        <v>13</v>
      </c>
      <c r="D362" s="15">
        <v>110770</v>
      </c>
      <c r="E362" s="1" t="s">
        <v>20</v>
      </c>
      <c r="F362" s="24">
        <v>1.4999999999999999E-2</v>
      </c>
      <c r="G362" s="23">
        <f>bonus_calc[[#This Row],[Salary]]*bonus_calc[[#This Row],[Bonus pct]]</f>
        <v>1661.55</v>
      </c>
    </row>
    <row r="363" spans="1:7" x14ac:dyDescent="0.3">
      <c r="A363" s="1" t="s">
        <v>410</v>
      </c>
      <c r="B363" s="14" t="s">
        <v>7</v>
      </c>
      <c r="C363" s="14" t="s">
        <v>29</v>
      </c>
      <c r="D363" s="15">
        <v>106460</v>
      </c>
      <c r="E363" s="1" t="s">
        <v>14</v>
      </c>
      <c r="F363" s="24">
        <v>5.0999999999999997E-2</v>
      </c>
      <c r="G363" s="23">
        <f>bonus_calc[[#This Row],[Salary]]*bonus_calc[[#This Row],[Bonus pct]]</f>
        <v>5429.46</v>
      </c>
    </row>
    <row r="364" spans="1:7" x14ac:dyDescent="0.3">
      <c r="A364" s="1" t="s">
        <v>411</v>
      </c>
      <c r="B364" s="14" t="s">
        <v>12</v>
      </c>
      <c r="C364" s="14" t="s">
        <v>32</v>
      </c>
      <c r="D364" s="15">
        <v>94530</v>
      </c>
      <c r="E364" s="1" t="s">
        <v>25</v>
      </c>
      <c r="F364" s="24">
        <v>0.02</v>
      </c>
      <c r="G364" s="23">
        <f>bonus_calc[[#This Row],[Salary]]*bonus_calc[[#This Row],[Bonus pct]]</f>
        <v>1890.6000000000001</v>
      </c>
    </row>
    <row r="365" spans="1:7" x14ac:dyDescent="0.3">
      <c r="A365" s="1" t="s">
        <v>412</v>
      </c>
      <c r="B365" s="14" t="s">
        <v>7</v>
      </c>
      <c r="C365" s="14" t="s">
        <v>63</v>
      </c>
      <c r="D365" s="15">
        <v>71590</v>
      </c>
      <c r="E365" s="1" t="s">
        <v>20</v>
      </c>
      <c r="F365" s="24">
        <v>0.02</v>
      </c>
      <c r="G365" s="23">
        <f>bonus_calc[[#This Row],[Salary]]*bonus_calc[[#This Row],[Bonus pct]]</f>
        <v>1431.8</v>
      </c>
    </row>
    <row r="366" spans="1:7" x14ac:dyDescent="0.3">
      <c r="A366" s="1" t="s">
        <v>413</v>
      </c>
      <c r="B366" s="14" t="s">
        <v>12</v>
      </c>
      <c r="C366" s="14" t="s">
        <v>48</v>
      </c>
      <c r="D366" s="15">
        <v>104900</v>
      </c>
      <c r="E366" s="1" t="s">
        <v>10</v>
      </c>
      <c r="F366" s="24">
        <v>6.0999999999999999E-2</v>
      </c>
      <c r="G366" s="23">
        <f>bonus_calc[[#This Row],[Salary]]*bonus_calc[[#This Row],[Bonus pct]]</f>
        <v>6398.9</v>
      </c>
    </row>
    <row r="367" spans="1:7" x14ac:dyDescent="0.3">
      <c r="A367" s="1" t="s">
        <v>414</v>
      </c>
      <c r="B367" s="14" t="s">
        <v>7</v>
      </c>
      <c r="C367" s="14" t="s">
        <v>19</v>
      </c>
      <c r="D367" s="15">
        <v>81790</v>
      </c>
      <c r="E367" s="1" t="s">
        <v>10</v>
      </c>
      <c r="F367" s="24">
        <v>7.1999999999999995E-2</v>
      </c>
      <c r="G367" s="23">
        <f>bonus_calc[[#This Row],[Salary]]*bonus_calc[[#This Row],[Bonus pct]]</f>
        <v>5888.8799999999992</v>
      </c>
    </row>
    <row r="368" spans="1:7" x14ac:dyDescent="0.3">
      <c r="A368" s="1" t="s">
        <v>415</v>
      </c>
      <c r="B368" s="14" t="s">
        <v>12</v>
      </c>
      <c r="C368" s="14" t="s">
        <v>24</v>
      </c>
      <c r="D368" s="15">
        <v>33050</v>
      </c>
      <c r="E368" s="1" t="s">
        <v>25</v>
      </c>
      <c r="F368" s="24">
        <v>3.2000000000000001E-2</v>
      </c>
      <c r="G368" s="23">
        <f>bonus_calc[[#This Row],[Salary]]*bonus_calc[[#This Row],[Bonus pct]]</f>
        <v>1057.5999999999999</v>
      </c>
    </row>
    <row r="369" spans="1:7" x14ac:dyDescent="0.3">
      <c r="A369" s="1" t="s">
        <v>417</v>
      </c>
      <c r="B369" s="14" t="s">
        <v>12</v>
      </c>
      <c r="C369" s="14" t="s">
        <v>45</v>
      </c>
      <c r="D369" s="15">
        <v>89610</v>
      </c>
      <c r="E369" s="1" t="s">
        <v>25</v>
      </c>
      <c r="F369" s="24">
        <v>2.1000000000000001E-2</v>
      </c>
      <c r="G369" s="23">
        <f>bonus_calc[[#This Row],[Salary]]*bonus_calc[[#This Row],[Bonus pct]]</f>
        <v>1881.8100000000002</v>
      </c>
    </row>
    <row r="370" spans="1:7" x14ac:dyDescent="0.3">
      <c r="A370" s="1" t="s">
        <v>418</v>
      </c>
      <c r="B370" s="14" t="s">
        <v>12</v>
      </c>
      <c r="C370" s="14" t="s">
        <v>50</v>
      </c>
      <c r="D370" s="15">
        <v>96920</v>
      </c>
      <c r="E370" s="1" t="s">
        <v>20</v>
      </c>
      <c r="F370" s="24">
        <v>1.7999999999999999E-2</v>
      </c>
      <c r="G370" s="23">
        <f>bonus_calc[[#This Row],[Salary]]*bonus_calc[[#This Row],[Bonus pct]]</f>
        <v>1744.56</v>
      </c>
    </row>
    <row r="371" spans="1:7" x14ac:dyDescent="0.3">
      <c r="A371" s="1" t="s">
        <v>419</v>
      </c>
      <c r="B371" s="14" t="s">
        <v>7</v>
      </c>
      <c r="C371" s="14" t="s">
        <v>29</v>
      </c>
      <c r="D371" s="15">
        <v>105470</v>
      </c>
      <c r="E371" s="1" t="s">
        <v>25</v>
      </c>
      <c r="F371" s="24">
        <v>2.8000000000000001E-2</v>
      </c>
      <c r="G371" s="23">
        <f>bonus_calc[[#This Row],[Salary]]*bonus_calc[[#This Row],[Bonus pct]]</f>
        <v>2953.16</v>
      </c>
    </row>
    <row r="372" spans="1:7" x14ac:dyDescent="0.3">
      <c r="A372" s="1" t="s">
        <v>420</v>
      </c>
      <c r="B372" s="14" t="s">
        <v>7</v>
      </c>
      <c r="C372" s="14" t="s">
        <v>13</v>
      </c>
      <c r="D372" s="15">
        <v>98400</v>
      </c>
      <c r="E372" s="1" t="s">
        <v>20</v>
      </c>
      <c r="F372" s="24">
        <v>1.7999999999999999E-2</v>
      </c>
      <c r="G372" s="23">
        <f>bonus_calc[[#This Row],[Salary]]*bonus_calc[[#This Row],[Bonus pct]]</f>
        <v>1771.1999999999998</v>
      </c>
    </row>
    <row r="373" spans="1:7" x14ac:dyDescent="0.3">
      <c r="A373" s="1" t="s">
        <v>421</v>
      </c>
      <c r="B373" s="14" t="s">
        <v>12</v>
      </c>
      <c r="C373" s="14" t="s">
        <v>48</v>
      </c>
      <c r="D373" s="15">
        <v>50020</v>
      </c>
      <c r="E373" s="1" t="s">
        <v>25</v>
      </c>
      <c r="F373" s="24">
        <v>3.5000000000000003E-2</v>
      </c>
      <c r="G373" s="23">
        <f>bonus_calc[[#This Row],[Salary]]*bonus_calc[[#This Row],[Bonus pct]]</f>
        <v>1750.7000000000003</v>
      </c>
    </row>
    <row r="374" spans="1:7" x14ac:dyDescent="0.3">
      <c r="A374" s="1" t="s">
        <v>422</v>
      </c>
      <c r="B374" s="14" t="s">
        <v>12</v>
      </c>
      <c r="C374" s="14" t="s">
        <v>45</v>
      </c>
      <c r="D374" s="15">
        <v>71210</v>
      </c>
      <c r="E374" s="1" t="s">
        <v>25</v>
      </c>
      <c r="F374" s="24">
        <v>2.4E-2</v>
      </c>
      <c r="G374" s="23">
        <f>bonus_calc[[#This Row],[Salary]]*bonus_calc[[#This Row],[Bonus pct]]</f>
        <v>1709.04</v>
      </c>
    </row>
    <row r="375" spans="1:7" x14ac:dyDescent="0.3">
      <c r="A375" s="1" t="s">
        <v>423</v>
      </c>
      <c r="B375" s="14" t="s">
        <v>12</v>
      </c>
      <c r="C375" s="14" t="s">
        <v>8</v>
      </c>
      <c r="D375" s="15">
        <v>53180</v>
      </c>
      <c r="E375" s="1" t="s">
        <v>25</v>
      </c>
      <c r="F375" s="24">
        <v>3.5000000000000003E-2</v>
      </c>
      <c r="G375" s="23">
        <f>bonus_calc[[#This Row],[Salary]]*bonus_calc[[#This Row],[Bonus pct]]</f>
        <v>1861.3000000000002</v>
      </c>
    </row>
    <row r="376" spans="1:7" x14ac:dyDescent="0.3">
      <c r="A376" s="1" t="s">
        <v>424</v>
      </c>
      <c r="B376" s="14" t="s">
        <v>12</v>
      </c>
      <c r="C376" s="14" t="s">
        <v>24</v>
      </c>
      <c r="D376" s="15">
        <v>107020</v>
      </c>
      <c r="E376" s="1" t="s">
        <v>46</v>
      </c>
      <c r="F376" s="24">
        <v>5.0000000000000001E-3</v>
      </c>
      <c r="G376" s="23">
        <f>bonus_calc[[#This Row],[Salary]]*bonus_calc[[#This Row],[Bonus pct]]</f>
        <v>535.1</v>
      </c>
    </row>
    <row r="377" spans="1:7" x14ac:dyDescent="0.3">
      <c r="A377" s="1" t="s">
        <v>425</v>
      </c>
      <c r="B377" s="14" t="s">
        <v>7</v>
      </c>
      <c r="C377" s="14" t="s">
        <v>37</v>
      </c>
      <c r="D377" s="15">
        <v>58400</v>
      </c>
      <c r="E377" s="1" t="s">
        <v>20</v>
      </c>
      <c r="F377" s="24">
        <v>0.01</v>
      </c>
      <c r="G377" s="23">
        <f>bonus_calc[[#This Row],[Salary]]*bonus_calc[[#This Row],[Bonus pct]]</f>
        <v>584</v>
      </c>
    </row>
    <row r="378" spans="1:7" x14ac:dyDescent="0.3">
      <c r="A378" s="1" t="s">
        <v>426</v>
      </c>
      <c r="B378" s="14" t="s">
        <v>7</v>
      </c>
      <c r="C378" s="14" t="s">
        <v>48</v>
      </c>
      <c r="D378" s="15">
        <v>49000</v>
      </c>
      <c r="E378" s="1" t="s">
        <v>25</v>
      </c>
      <c r="F378" s="24">
        <v>2.7E-2</v>
      </c>
      <c r="G378" s="23">
        <f>bonus_calc[[#This Row],[Salary]]*bonus_calc[[#This Row],[Bonus pct]]</f>
        <v>1323</v>
      </c>
    </row>
    <row r="379" spans="1:7" x14ac:dyDescent="0.3">
      <c r="A379" s="1" t="s">
        <v>427</v>
      </c>
      <c r="B379" s="14" t="s">
        <v>7</v>
      </c>
      <c r="C379" s="14" t="s">
        <v>19</v>
      </c>
      <c r="D379" s="15">
        <v>85530</v>
      </c>
      <c r="E379" s="1" t="s">
        <v>20</v>
      </c>
      <c r="F379" s="24">
        <v>0.01</v>
      </c>
      <c r="G379" s="23">
        <f>bonus_calc[[#This Row],[Salary]]*bonus_calc[[#This Row],[Bonus pct]]</f>
        <v>855.30000000000007</v>
      </c>
    </row>
    <row r="380" spans="1:7" x14ac:dyDescent="0.3">
      <c r="A380" s="1" t="s">
        <v>428</v>
      </c>
      <c r="B380" s="14" t="s">
        <v>12</v>
      </c>
      <c r="C380" s="14" t="s">
        <v>29</v>
      </c>
      <c r="D380" s="15">
        <v>53950</v>
      </c>
      <c r="E380" s="1" t="s">
        <v>20</v>
      </c>
      <c r="F380" s="24">
        <v>0.01</v>
      </c>
      <c r="G380" s="23">
        <f>bonus_calc[[#This Row],[Salary]]*bonus_calc[[#This Row],[Bonus pct]]</f>
        <v>539.5</v>
      </c>
    </row>
    <row r="381" spans="1:7" x14ac:dyDescent="0.3">
      <c r="A381" s="1" t="s">
        <v>429</v>
      </c>
      <c r="B381" s="14" t="s">
        <v>7</v>
      </c>
      <c r="C381" s="14" t="s">
        <v>63</v>
      </c>
      <c r="D381" s="15">
        <v>41140</v>
      </c>
      <c r="E381" s="1" t="s">
        <v>25</v>
      </c>
      <c r="F381" s="24">
        <v>3.2000000000000001E-2</v>
      </c>
      <c r="G381" s="23">
        <f>bonus_calc[[#This Row],[Salary]]*bonus_calc[[#This Row],[Bonus pct]]</f>
        <v>1316.48</v>
      </c>
    </row>
    <row r="382" spans="1:7" x14ac:dyDescent="0.3">
      <c r="A382" s="1" t="s">
        <v>430</v>
      </c>
      <c r="B382" s="14" t="s">
        <v>12</v>
      </c>
      <c r="C382" s="14" t="s">
        <v>13</v>
      </c>
      <c r="D382" s="15">
        <v>49920</v>
      </c>
      <c r="E382" s="1" t="s">
        <v>14</v>
      </c>
      <c r="F382" s="24">
        <v>5.8000000000000003E-2</v>
      </c>
      <c r="G382" s="23">
        <f>bonus_calc[[#This Row],[Salary]]*bonus_calc[[#This Row],[Bonus pct]]</f>
        <v>2895.36</v>
      </c>
    </row>
    <row r="383" spans="1:7" x14ac:dyDescent="0.3">
      <c r="A383" s="1" t="s">
        <v>431</v>
      </c>
      <c r="B383" s="14" t="s">
        <v>12</v>
      </c>
      <c r="C383" s="14" t="s">
        <v>19</v>
      </c>
      <c r="D383" s="15">
        <v>39700</v>
      </c>
      <c r="E383" s="1" t="s">
        <v>14</v>
      </c>
      <c r="F383" s="24">
        <v>5.2999999999999999E-2</v>
      </c>
      <c r="G383" s="23">
        <f>bonus_calc[[#This Row],[Salary]]*bonus_calc[[#This Row],[Bonus pct]]</f>
        <v>2104.1</v>
      </c>
    </row>
    <row r="384" spans="1:7" x14ac:dyDescent="0.3">
      <c r="A384" s="1" t="s">
        <v>432</v>
      </c>
      <c r="B384" s="14" t="s">
        <v>7</v>
      </c>
      <c r="C384" s="14" t="s">
        <v>63</v>
      </c>
      <c r="D384" s="15">
        <v>53540</v>
      </c>
      <c r="E384" s="1" t="s">
        <v>25</v>
      </c>
      <c r="F384" s="24">
        <v>3.2000000000000001E-2</v>
      </c>
      <c r="G384" s="23">
        <f>bonus_calc[[#This Row],[Salary]]*bonus_calc[[#This Row],[Bonus pct]]</f>
        <v>1713.28</v>
      </c>
    </row>
    <row r="385" spans="1:7" x14ac:dyDescent="0.3">
      <c r="A385" s="1" t="s">
        <v>433</v>
      </c>
      <c r="B385" s="14" t="s">
        <v>12</v>
      </c>
      <c r="C385" s="14" t="s">
        <v>32</v>
      </c>
      <c r="D385" s="15">
        <v>43900</v>
      </c>
      <c r="E385" s="1" t="s">
        <v>14</v>
      </c>
      <c r="F385" s="24">
        <v>5.2999999999999999E-2</v>
      </c>
      <c r="G385" s="23">
        <f>bonus_calc[[#This Row],[Salary]]*bonus_calc[[#This Row],[Bonus pct]]</f>
        <v>2326.6999999999998</v>
      </c>
    </row>
    <row r="386" spans="1:7" x14ac:dyDescent="0.3">
      <c r="A386" s="1" t="s">
        <v>434</v>
      </c>
      <c r="B386" s="14" t="s">
        <v>12</v>
      </c>
      <c r="C386" s="14" t="s">
        <v>923</v>
      </c>
      <c r="D386" s="15">
        <v>72700</v>
      </c>
      <c r="E386" s="1" t="s">
        <v>20</v>
      </c>
      <c r="F386" s="24">
        <v>0.01</v>
      </c>
      <c r="G386" s="23">
        <f>bonus_calc[[#This Row],[Salary]]*bonus_calc[[#This Row],[Bonus pct]]</f>
        <v>727</v>
      </c>
    </row>
    <row r="387" spans="1:7" x14ac:dyDescent="0.3">
      <c r="A387" s="1" t="s">
        <v>435</v>
      </c>
      <c r="B387" s="14" t="s">
        <v>7</v>
      </c>
      <c r="C387" s="14" t="s">
        <v>48</v>
      </c>
      <c r="D387" s="15">
        <v>29420</v>
      </c>
      <c r="E387" s="1" t="s">
        <v>25</v>
      </c>
      <c r="F387" s="24">
        <v>2.1000000000000001E-2</v>
      </c>
      <c r="G387" s="23">
        <f>bonus_calc[[#This Row],[Salary]]*bonus_calc[[#This Row],[Bonus pct]]</f>
        <v>617.82000000000005</v>
      </c>
    </row>
    <row r="388" spans="1:7" x14ac:dyDescent="0.3">
      <c r="A388" s="1" t="s">
        <v>436</v>
      </c>
      <c r="B388" s="14" t="s">
        <v>7</v>
      </c>
      <c r="C388" s="14" t="s">
        <v>48</v>
      </c>
      <c r="D388" s="15">
        <v>58280</v>
      </c>
      <c r="E388" s="1" t="s">
        <v>14</v>
      </c>
      <c r="F388" s="24">
        <v>5.8999999999999997E-2</v>
      </c>
      <c r="G388" s="23">
        <f>bonus_calc[[#This Row],[Salary]]*bonus_calc[[#This Row],[Bonus pct]]</f>
        <v>3438.52</v>
      </c>
    </row>
    <row r="389" spans="1:7" x14ac:dyDescent="0.3">
      <c r="A389" s="1" t="s">
        <v>437</v>
      </c>
      <c r="B389" s="14" t="s">
        <v>7</v>
      </c>
      <c r="C389" s="14" t="s">
        <v>24</v>
      </c>
      <c r="D389" s="15">
        <v>67980</v>
      </c>
      <c r="E389" s="1" t="s">
        <v>46</v>
      </c>
      <c r="F389" s="24">
        <v>5.0000000000000001E-3</v>
      </c>
      <c r="G389" s="23">
        <f>bonus_calc[[#This Row],[Salary]]*bonus_calc[[#This Row],[Bonus pct]]</f>
        <v>339.90000000000003</v>
      </c>
    </row>
    <row r="390" spans="1:7" x14ac:dyDescent="0.3">
      <c r="A390" s="1" t="s">
        <v>438</v>
      </c>
      <c r="B390" s="14" t="s">
        <v>7</v>
      </c>
      <c r="C390" s="14" t="s">
        <v>37</v>
      </c>
      <c r="D390" s="15">
        <v>49760</v>
      </c>
      <c r="E390" s="1" t="s">
        <v>25</v>
      </c>
      <c r="F390" s="24">
        <v>2.4E-2</v>
      </c>
      <c r="G390" s="23">
        <f>bonus_calc[[#This Row],[Salary]]*bonus_calc[[#This Row],[Bonus pct]]</f>
        <v>1194.24</v>
      </c>
    </row>
    <row r="391" spans="1:7" x14ac:dyDescent="0.3">
      <c r="A391" s="1" t="s">
        <v>439</v>
      </c>
      <c r="B391" s="14" t="s">
        <v>7</v>
      </c>
      <c r="C391" s="14" t="s">
        <v>13</v>
      </c>
      <c r="D391" s="15">
        <v>69910</v>
      </c>
      <c r="E391" s="1" t="s">
        <v>25</v>
      </c>
      <c r="F391" s="24">
        <v>3.2000000000000001E-2</v>
      </c>
      <c r="G391" s="23">
        <f>bonus_calc[[#This Row],[Salary]]*bonus_calc[[#This Row],[Bonus pct]]</f>
        <v>2237.12</v>
      </c>
    </row>
    <row r="392" spans="1:7" x14ac:dyDescent="0.3">
      <c r="A392" s="1" t="s">
        <v>441</v>
      </c>
      <c r="B392" s="14" t="s">
        <v>7</v>
      </c>
      <c r="C392" s="14" t="s">
        <v>24</v>
      </c>
      <c r="D392" s="15">
        <v>112370</v>
      </c>
      <c r="E392" s="1" t="s">
        <v>25</v>
      </c>
      <c r="F392" s="24">
        <v>2.7E-2</v>
      </c>
      <c r="G392" s="23">
        <f>bonus_calc[[#This Row],[Salary]]*bonus_calc[[#This Row],[Bonus pct]]</f>
        <v>3033.99</v>
      </c>
    </row>
    <row r="393" spans="1:7" x14ac:dyDescent="0.3">
      <c r="A393" s="1" t="s">
        <v>443</v>
      </c>
      <c r="B393" s="14" t="s">
        <v>12</v>
      </c>
      <c r="C393" s="14" t="s">
        <v>45</v>
      </c>
      <c r="D393" s="15">
        <v>28580</v>
      </c>
      <c r="E393" s="1" t="s">
        <v>25</v>
      </c>
      <c r="F393" s="24">
        <v>3.2000000000000001E-2</v>
      </c>
      <c r="G393" s="23">
        <f>bonus_calc[[#This Row],[Salary]]*bonus_calc[[#This Row],[Bonus pct]]</f>
        <v>914.56000000000006</v>
      </c>
    </row>
    <row r="394" spans="1:7" x14ac:dyDescent="0.3">
      <c r="A394" s="1" t="s">
        <v>444</v>
      </c>
      <c r="B394" s="14" t="s">
        <v>7</v>
      </c>
      <c r="C394" s="14" t="s">
        <v>48</v>
      </c>
      <c r="D394" s="15">
        <v>43590</v>
      </c>
      <c r="E394" s="1" t="s">
        <v>25</v>
      </c>
      <c r="F394" s="24">
        <v>2.8000000000000001E-2</v>
      </c>
      <c r="G394" s="23">
        <f>bonus_calc[[#This Row],[Salary]]*bonus_calc[[#This Row],[Bonus pct]]</f>
        <v>1220.52</v>
      </c>
    </row>
    <row r="395" spans="1:7" x14ac:dyDescent="0.3">
      <c r="A395" s="1" t="s">
        <v>445</v>
      </c>
      <c r="B395" s="14" t="s">
        <v>12</v>
      </c>
      <c r="C395" s="14" t="s">
        <v>50</v>
      </c>
      <c r="D395" s="15">
        <v>88330</v>
      </c>
      <c r="E395" s="1" t="s">
        <v>46</v>
      </c>
      <c r="F395" s="24">
        <v>5.0000000000000001E-3</v>
      </c>
      <c r="G395" s="23">
        <f>bonus_calc[[#This Row],[Salary]]*bonus_calc[[#This Row],[Bonus pct]]</f>
        <v>441.65000000000003</v>
      </c>
    </row>
    <row r="396" spans="1:7" x14ac:dyDescent="0.3">
      <c r="A396" s="1" t="s">
        <v>446</v>
      </c>
      <c r="B396" s="14" t="s">
        <v>7</v>
      </c>
      <c r="C396" s="14" t="s">
        <v>37</v>
      </c>
      <c r="D396" s="15">
        <v>78840</v>
      </c>
      <c r="E396" s="1" t="s">
        <v>20</v>
      </c>
      <c r="F396" s="24">
        <v>1.2999999999999999E-2</v>
      </c>
      <c r="G396" s="23">
        <f>bonus_calc[[#This Row],[Salary]]*bonus_calc[[#This Row],[Bonus pct]]</f>
        <v>1024.9199999999998</v>
      </c>
    </row>
    <row r="397" spans="1:7" x14ac:dyDescent="0.3">
      <c r="A397" s="1" t="s">
        <v>447</v>
      </c>
      <c r="B397" s="14" t="s">
        <v>12</v>
      </c>
      <c r="C397" s="14" t="s">
        <v>50</v>
      </c>
      <c r="D397" s="15">
        <v>61990</v>
      </c>
      <c r="E397" s="1" t="s">
        <v>14</v>
      </c>
      <c r="F397" s="24">
        <v>5.0999999999999997E-2</v>
      </c>
      <c r="G397" s="23">
        <f>bonus_calc[[#This Row],[Salary]]*bonus_calc[[#This Row],[Bonus pct]]</f>
        <v>3161.49</v>
      </c>
    </row>
    <row r="398" spans="1:7" x14ac:dyDescent="0.3">
      <c r="A398" s="1" t="s">
        <v>448</v>
      </c>
      <c r="B398" s="14" t="s">
        <v>7</v>
      </c>
      <c r="C398" s="14" t="s">
        <v>48</v>
      </c>
      <c r="D398" s="15">
        <v>77100</v>
      </c>
      <c r="E398" s="1" t="s">
        <v>14</v>
      </c>
      <c r="F398" s="24">
        <v>0.05</v>
      </c>
      <c r="G398" s="23">
        <f>bonus_calc[[#This Row],[Salary]]*bonus_calc[[#This Row],[Bonus pct]]</f>
        <v>3855</v>
      </c>
    </row>
    <row r="399" spans="1:7" x14ac:dyDescent="0.3">
      <c r="A399" s="1" t="s">
        <v>449</v>
      </c>
      <c r="B399" s="14" t="s">
        <v>7</v>
      </c>
      <c r="C399" s="14" t="s">
        <v>45</v>
      </c>
      <c r="D399" s="15">
        <v>66020</v>
      </c>
      <c r="E399" s="1" t="s">
        <v>25</v>
      </c>
      <c r="F399" s="24">
        <v>2.1000000000000001E-2</v>
      </c>
      <c r="G399" s="23">
        <f>bonus_calc[[#This Row],[Salary]]*bonus_calc[[#This Row],[Bonus pct]]</f>
        <v>1386.42</v>
      </c>
    </row>
    <row r="400" spans="1:7" x14ac:dyDescent="0.3">
      <c r="A400" s="1" t="s">
        <v>450</v>
      </c>
      <c r="B400" s="14" t="s">
        <v>7</v>
      </c>
      <c r="C400" s="14" t="s">
        <v>8</v>
      </c>
      <c r="D400" s="15">
        <v>70930</v>
      </c>
      <c r="E400" s="1" t="s">
        <v>20</v>
      </c>
      <c r="F400" s="24">
        <v>0.01</v>
      </c>
      <c r="G400" s="23">
        <f>bonus_calc[[#This Row],[Salary]]*bonus_calc[[#This Row],[Bonus pct]]</f>
        <v>709.30000000000007</v>
      </c>
    </row>
    <row r="401" spans="1:7" x14ac:dyDescent="0.3">
      <c r="A401" s="1" t="s">
        <v>451</v>
      </c>
      <c r="B401" s="14" t="s">
        <v>12</v>
      </c>
      <c r="C401" s="14" t="s">
        <v>63</v>
      </c>
      <c r="D401" s="15">
        <v>40980</v>
      </c>
      <c r="E401" s="1" t="s">
        <v>14</v>
      </c>
      <c r="F401" s="24">
        <v>4.1000000000000002E-2</v>
      </c>
      <c r="G401" s="23">
        <f>bonus_calc[[#This Row],[Salary]]*bonus_calc[[#This Row],[Bonus pct]]</f>
        <v>1680.18</v>
      </c>
    </row>
    <row r="402" spans="1:7" x14ac:dyDescent="0.3">
      <c r="A402" s="1" t="s">
        <v>452</v>
      </c>
      <c r="B402" s="14" t="s">
        <v>12</v>
      </c>
      <c r="C402" s="14" t="s">
        <v>17</v>
      </c>
      <c r="D402" s="15">
        <v>48980</v>
      </c>
      <c r="E402" s="1" t="s">
        <v>25</v>
      </c>
      <c r="F402" s="24">
        <v>2.3E-2</v>
      </c>
      <c r="G402" s="23">
        <f>bonus_calc[[#This Row],[Salary]]*bonus_calc[[#This Row],[Bonus pct]]</f>
        <v>1126.54</v>
      </c>
    </row>
    <row r="403" spans="1:7" x14ac:dyDescent="0.3">
      <c r="A403" s="1" t="s">
        <v>453</v>
      </c>
      <c r="B403" s="14" t="s">
        <v>7</v>
      </c>
      <c r="C403" s="14" t="s">
        <v>24</v>
      </c>
      <c r="D403" s="15">
        <v>110820</v>
      </c>
      <c r="E403" s="1" t="s">
        <v>25</v>
      </c>
      <c r="F403" s="24">
        <v>2.3E-2</v>
      </c>
      <c r="G403" s="23">
        <f>bonus_calc[[#This Row],[Salary]]*bonus_calc[[#This Row],[Bonus pct]]</f>
        <v>2548.86</v>
      </c>
    </row>
    <row r="404" spans="1:7" x14ac:dyDescent="0.3">
      <c r="A404" s="1" t="s">
        <v>454</v>
      </c>
      <c r="B404" s="14" t="s">
        <v>7</v>
      </c>
      <c r="C404" s="14" t="s">
        <v>17</v>
      </c>
      <c r="D404" s="15">
        <v>61690</v>
      </c>
      <c r="E404" s="1" t="s">
        <v>25</v>
      </c>
      <c r="F404" s="24">
        <v>3.3000000000000002E-2</v>
      </c>
      <c r="G404" s="23">
        <f>bonus_calc[[#This Row],[Salary]]*bonus_calc[[#This Row],[Bonus pct]]</f>
        <v>2035.7700000000002</v>
      </c>
    </row>
    <row r="405" spans="1:7" x14ac:dyDescent="0.3">
      <c r="A405" s="1" t="s">
        <v>455</v>
      </c>
      <c r="B405" s="14" t="s">
        <v>7</v>
      </c>
      <c r="C405" s="14" t="s">
        <v>45</v>
      </c>
      <c r="D405" s="15">
        <v>51170</v>
      </c>
      <c r="E405" s="1" t="s">
        <v>25</v>
      </c>
      <c r="F405" s="24">
        <v>2.8000000000000001E-2</v>
      </c>
      <c r="G405" s="23">
        <f>bonus_calc[[#This Row],[Salary]]*bonus_calc[[#This Row],[Bonus pct]]</f>
        <v>1432.76</v>
      </c>
    </row>
    <row r="406" spans="1:7" x14ac:dyDescent="0.3">
      <c r="A406" s="1" t="s">
        <v>456</v>
      </c>
      <c r="B406" s="14" t="s">
        <v>7</v>
      </c>
      <c r="C406" s="14" t="s">
        <v>17</v>
      </c>
      <c r="D406" s="15">
        <v>104800</v>
      </c>
      <c r="E406" s="1" t="s">
        <v>46</v>
      </c>
      <c r="F406" s="24">
        <v>5.0000000000000001E-3</v>
      </c>
      <c r="G406" s="23">
        <f>bonus_calc[[#This Row],[Salary]]*bonus_calc[[#This Row],[Bonus pct]]</f>
        <v>524</v>
      </c>
    </row>
    <row r="407" spans="1:7" x14ac:dyDescent="0.3">
      <c r="A407" s="1" t="s">
        <v>457</v>
      </c>
      <c r="B407" s="14" t="s">
        <v>12</v>
      </c>
      <c r="C407" s="14" t="s">
        <v>50</v>
      </c>
      <c r="D407" s="15">
        <v>56280</v>
      </c>
      <c r="E407" s="1" t="s">
        <v>25</v>
      </c>
      <c r="F407" s="24">
        <v>0.04</v>
      </c>
      <c r="G407" s="23">
        <f>bonus_calc[[#This Row],[Salary]]*bonus_calc[[#This Row],[Bonus pct]]</f>
        <v>2251.2000000000003</v>
      </c>
    </row>
    <row r="408" spans="1:7" x14ac:dyDescent="0.3">
      <c r="A408" s="1" t="s">
        <v>458</v>
      </c>
      <c r="B408" s="14" t="s">
        <v>12</v>
      </c>
      <c r="C408" s="14" t="s">
        <v>37</v>
      </c>
      <c r="D408" s="15">
        <v>88380</v>
      </c>
      <c r="E408" s="1" t="s">
        <v>10</v>
      </c>
      <c r="F408" s="24">
        <v>6.4000000000000001E-2</v>
      </c>
      <c r="G408" s="23">
        <f>bonus_calc[[#This Row],[Salary]]*bonus_calc[[#This Row],[Bonus pct]]</f>
        <v>5656.32</v>
      </c>
    </row>
    <row r="409" spans="1:7" x14ac:dyDescent="0.3">
      <c r="A409" s="1" t="s">
        <v>460</v>
      </c>
      <c r="B409" s="14" t="s">
        <v>7</v>
      </c>
      <c r="C409" s="14" t="s">
        <v>17</v>
      </c>
      <c r="D409" s="15">
        <v>52590</v>
      </c>
      <c r="E409" s="1" t="s">
        <v>10</v>
      </c>
      <c r="F409" s="24">
        <v>7.0999999999999994E-2</v>
      </c>
      <c r="G409" s="23">
        <f>bonus_calc[[#This Row],[Salary]]*bonus_calc[[#This Row],[Bonus pct]]</f>
        <v>3733.89</v>
      </c>
    </row>
    <row r="410" spans="1:7" x14ac:dyDescent="0.3">
      <c r="A410" s="1" t="s">
        <v>461</v>
      </c>
      <c r="B410" s="14" t="s">
        <v>7</v>
      </c>
      <c r="C410" s="14" t="s">
        <v>48</v>
      </c>
      <c r="D410" s="15">
        <v>47650</v>
      </c>
      <c r="E410" s="1" t="s">
        <v>25</v>
      </c>
      <c r="F410" s="24">
        <v>2.8000000000000001E-2</v>
      </c>
      <c r="G410" s="23">
        <f>bonus_calc[[#This Row],[Salary]]*bonus_calc[[#This Row],[Bonus pct]]</f>
        <v>1334.2</v>
      </c>
    </row>
    <row r="411" spans="1:7" x14ac:dyDescent="0.3">
      <c r="A411" s="1" t="s">
        <v>462</v>
      </c>
      <c r="B411" s="14" t="s">
        <v>7</v>
      </c>
      <c r="C411" s="14" t="s">
        <v>37</v>
      </c>
      <c r="D411" s="15">
        <v>72350</v>
      </c>
      <c r="E411" s="1" t="s">
        <v>25</v>
      </c>
      <c r="F411" s="24">
        <v>2.7E-2</v>
      </c>
      <c r="G411" s="23">
        <f>bonus_calc[[#This Row],[Salary]]*bonus_calc[[#This Row],[Bonus pct]]</f>
        <v>1953.45</v>
      </c>
    </row>
    <row r="412" spans="1:7" x14ac:dyDescent="0.3">
      <c r="A412" s="1" t="s">
        <v>463</v>
      </c>
      <c r="B412" s="14" t="s">
        <v>12</v>
      </c>
      <c r="C412" s="14" t="s">
        <v>37</v>
      </c>
      <c r="D412" s="15">
        <v>39940</v>
      </c>
      <c r="E412" s="1" t="s">
        <v>20</v>
      </c>
      <c r="F412" s="24">
        <v>1.2E-2</v>
      </c>
      <c r="G412" s="23">
        <f>bonus_calc[[#This Row],[Salary]]*bonus_calc[[#This Row],[Bonus pct]]</f>
        <v>479.28000000000003</v>
      </c>
    </row>
    <row r="413" spans="1:7" x14ac:dyDescent="0.3">
      <c r="A413" s="1" t="s">
        <v>465</v>
      </c>
      <c r="B413" s="14" t="s">
        <v>12</v>
      </c>
      <c r="C413" s="14" t="s">
        <v>24</v>
      </c>
      <c r="D413" s="15">
        <v>28130</v>
      </c>
      <c r="E413" s="1" t="s">
        <v>20</v>
      </c>
      <c r="F413" s="24">
        <v>1.9E-2</v>
      </c>
      <c r="G413" s="23">
        <f>bonus_calc[[#This Row],[Salary]]*bonus_calc[[#This Row],[Bonus pct]]</f>
        <v>534.47</v>
      </c>
    </row>
    <row r="414" spans="1:7" x14ac:dyDescent="0.3">
      <c r="A414" s="1" t="s">
        <v>466</v>
      </c>
      <c r="B414" s="14" t="s">
        <v>7</v>
      </c>
      <c r="C414" s="14" t="s">
        <v>50</v>
      </c>
      <c r="D414" s="15">
        <v>69460</v>
      </c>
      <c r="E414" s="1" t="s">
        <v>25</v>
      </c>
      <c r="F414" s="24">
        <v>0.04</v>
      </c>
      <c r="G414" s="23">
        <f>bonus_calc[[#This Row],[Salary]]*bonus_calc[[#This Row],[Bonus pct]]</f>
        <v>2778.4</v>
      </c>
    </row>
    <row r="415" spans="1:7" x14ac:dyDescent="0.3">
      <c r="A415" s="1" t="s">
        <v>467</v>
      </c>
      <c r="B415" s="14" t="s">
        <v>12</v>
      </c>
      <c r="C415" s="14" t="s">
        <v>63</v>
      </c>
      <c r="D415" s="15">
        <v>109030</v>
      </c>
      <c r="E415" s="1" t="s">
        <v>25</v>
      </c>
      <c r="F415" s="24">
        <v>2.3E-2</v>
      </c>
      <c r="G415" s="23">
        <f>bonus_calc[[#This Row],[Salary]]*bonus_calc[[#This Row],[Bonus pct]]</f>
        <v>2507.69</v>
      </c>
    </row>
    <row r="416" spans="1:7" x14ac:dyDescent="0.3">
      <c r="A416" s="1" t="s">
        <v>468</v>
      </c>
      <c r="B416" s="14" t="s">
        <v>7</v>
      </c>
      <c r="C416" s="14" t="s">
        <v>63</v>
      </c>
      <c r="D416" s="15">
        <v>66460</v>
      </c>
      <c r="E416" s="1" t="s">
        <v>25</v>
      </c>
      <c r="F416" s="24">
        <v>2.8000000000000001E-2</v>
      </c>
      <c r="G416" s="23">
        <f>bonus_calc[[#This Row],[Salary]]*bonus_calc[[#This Row],[Bonus pct]]</f>
        <v>1860.88</v>
      </c>
    </row>
    <row r="417" spans="1:7" x14ac:dyDescent="0.3">
      <c r="A417" s="1" t="s">
        <v>470</v>
      </c>
      <c r="B417" s="14" t="s">
        <v>12</v>
      </c>
      <c r="C417" s="14" t="s">
        <v>19</v>
      </c>
      <c r="D417" s="15">
        <v>50810</v>
      </c>
      <c r="E417" s="1" t="s">
        <v>25</v>
      </c>
      <c r="F417" s="24">
        <v>2.4E-2</v>
      </c>
      <c r="G417" s="23">
        <f>bonus_calc[[#This Row],[Salary]]*bonus_calc[[#This Row],[Bonus pct]]</f>
        <v>1219.44</v>
      </c>
    </row>
    <row r="418" spans="1:7" x14ac:dyDescent="0.3">
      <c r="A418" s="1" t="s">
        <v>472</v>
      </c>
      <c r="B418" s="14" t="s">
        <v>12</v>
      </c>
      <c r="C418" s="14" t="s">
        <v>17</v>
      </c>
      <c r="D418" s="15">
        <v>114510</v>
      </c>
      <c r="E418" s="1" t="s">
        <v>25</v>
      </c>
      <c r="F418" s="24">
        <v>2.8000000000000001E-2</v>
      </c>
      <c r="G418" s="23">
        <f>bonus_calc[[#This Row],[Salary]]*bonus_calc[[#This Row],[Bonus pct]]</f>
        <v>3206.28</v>
      </c>
    </row>
    <row r="419" spans="1:7" x14ac:dyDescent="0.3">
      <c r="A419" s="1" t="s">
        <v>473</v>
      </c>
      <c r="B419" s="14" t="s">
        <v>7</v>
      </c>
      <c r="C419" s="14" t="s">
        <v>63</v>
      </c>
      <c r="D419" s="15">
        <v>86230</v>
      </c>
      <c r="E419" s="1" t="s">
        <v>25</v>
      </c>
      <c r="F419" s="24">
        <v>3.3000000000000002E-2</v>
      </c>
      <c r="G419" s="23">
        <f>bonus_calc[[#This Row],[Salary]]*bonus_calc[[#This Row],[Bonus pct]]</f>
        <v>2845.59</v>
      </c>
    </row>
    <row r="420" spans="1:7" x14ac:dyDescent="0.3">
      <c r="A420" s="1" t="s">
        <v>474</v>
      </c>
      <c r="B420" s="14" t="s">
        <v>12</v>
      </c>
      <c r="C420" s="14" t="s">
        <v>37</v>
      </c>
      <c r="D420" s="15">
        <v>73240</v>
      </c>
      <c r="E420" s="1" t="s">
        <v>25</v>
      </c>
      <c r="F420" s="24">
        <v>3.2000000000000001E-2</v>
      </c>
      <c r="G420" s="23">
        <f>bonus_calc[[#This Row],[Salary]]*bonus_calc[[#This Row],[Bonus pct]]</f>
        <v>2343.6799999999998</v>
      </c>
    </row>
    <row r="421" spans="1:7" x14ac:dyDescent="0.3">
      <c r="A421" s="1" t="s">
        <v>475</v>
      </c>
      <c r="B421" s="14" t="s">
        <v>7</v>
      </c>
      <c r="C421" s="14" t="s">
        <v>29</v>
      </c>
      <c r="D421" s="15">
        <v>53920</v>
      </c>
      <c r="E421" s="1" t="s">
        <v>14</v>
      </c>
      <c r="F421" s="24">
        <v>5.0999999999999997E-2</v>
      </c>
      <c r="G421" s="23">
        <f>bonus_calc[[#This Row],[Salary]]*bonus_calc[[#This Row],[Bonus pct]]</f>
        <v>2749.9199999999996</v>
      </c>
    </row>
    <row r="422" spans="1:7" x14ac:dyDescent="0.3">
      <c r="A422" s="1" t="s">
        <v>476</v>
      </c>
      <c r="B422" s="14" t="s">
        <v>7</v>
      </c>
      <c r="C422" s="14" t="s">
        <v>923</v>
      </c>
      <c r="D422" s="15">
        <v>113690</v>
      </c>
      <c r="E422" s="1" t="s">
        <v>25</v>
      </c>
      <c r="F422" s="24">
        <v>3.5000000000000003E-2</v>
      </c>
      <c r="G422" s="23">
        <f>bonus_calc[[#This Row],[Salary]]*bonus_calc[[#This Row],[Bonus pct]]</f>
        <v>3979.1500000000005</v>
      </c>
    </row>
    <row r="423" spans="1:7" x14ac:dyDescent="0.3">
      <c r="A423" s="1" t="s">
        <v>477</v>
      </c>
      <c r="B423" s="14" t="s">
        <v>12</v>
      </c>
      <c r="C423" s="14" t="s">
        <v>19</v>
      </c>
      <c r="D423" s="15">
        <v>101790</v>
      </c>
      <c r="E423" s="1" t="s">
        <v>25</v>
      </c>
      <c r="F423" s="24">
        <v>2.4E-2</v>
      </c>
      <c r="G423" s="23">
        <f>bonus_calc[[#This Row],[Salary]]*bonus_calc[[#This Row],[Bonus pct]]</f>
        <v>2442.96</v>
      </c>
    </row>
    <row r="424" spans="1:7" x14ac:dyDescent="0.3">
      <c r="A424" s="1" t="s">
        <v>478</v>
      </c>
      <c r="B424" s="14" t="s">
        <v>7</v>
      </c>
      <c r="C424" s="14" t="s">
        <v>48</v>
      </c>
      <c r="D424" s="15">
        <v>38930</v>
      </c>
      <c r="E424" s="1" t="s">
        <v>46</v>
      </c>
      <c r="F424" s="24">
        <v>5.0000000000000001E-3</v>
      </c>
      <c r="G424" s="23">
        <f>bonus_calc[[#This Row],[Salary]]*bonus_calc[[#This Row],[Bonus pct]]</f>
        <v>194.65</v>
      </c>
    </row>
    <row r="425" spans="1:7" x14ac:dyDescent="0.3">
      <c r="A425" s="1" t="s">
        <v>479</v>
      </c>
      <c r="B425" s="14" t="s">
        <v>12</v>
      </c>
      <c r="C425" s="14" t="s">
        <v>13</v>
      </c>
      <c r="D425" s="15">
        <v>57090</v>
      </c>
      <c r="E425" s="1" t="s">
        <v>10</v>
      </c>
      <c r="F425" s="24">
        <v>8.4000000000000005E-2</v>
      </c>
      <c r="G425" s="23">
        <f>bonus_calc[[#This Row],[Salary]]*bonus_calc[[#This Row],[Bonus pct]]</f>
        <v>4795.5600000000004</v>
      </c>
    </row>
    <row r="426" spans="1:7" x14ac:dyDescent="0.3">
      <c r="A426" s="1" t="s">
        <v>480</v>
      </c>
      <c r="B426" s="14" t="s">
        <v>7</v>
      </c>
      <c r="C426" s="14" t="s">
        <v>13</v>
      </c>
      <c r="D426" s="15">
        <v>106170</v>
      </c>
      <c r="E426" s="1" t="s">
        <v>46</v>
      </c>
      <c r="F426" s="24">
        <v>5.0000000000000001E-3</v>
      </c>
      <c r="G426" s="23">
        <f>bonus_calc[[#This Row],[Salary]]*bonus_calc[[#This Row],[Bonus pct]]</f>
        <v>530.85</v>
      </c>
    </row>
    <row r="427" spans="1:7" x14ac:dyDescent="0.3">
      <c r="A427" s="1" t="s">
        <v>481</v>
      </c>
      <c r="B427" s="14" t="s">
        <v>12</v>
      </c>
      <c r="C427" s="14" t="s">
        <v>50</v>
      </c>
      <c r="D427" s="15">
        <v>59550</v>
      </c>
      <c r="E427" s="1" t="s">
        <v>10</v>
      </c>
      <c r="F427" s="24">
        <v>6.3E-2</v>
      </c>
      <c r="G427" s="23">
        <f>bonus_calc[[#This Row],[Salary]]*bonus_calc[[#This Row],[Bonus pct]]</f>
        <v>3751.65</v>
      </c>
    </row>
    <row r="428" spans="1:7" x14ac:dyDescent="0.3">
      <c r="A428" s="1" t="s">
        <v>482</v>
      </c>
      <c r="B428" s="14" t="s">
        <v>7</v>
      </c>
      <c r="C428" s="14" t="s">
        <v>8</v>
      </c>
      <c r="D428" s="15">
        <v>89960</v>
      </c>
      <c r="E428" s="1" t="s">
        <v>25</v>
      </c>
      <c r="F428" s="24">
        <v>0.02</v>
      </c>
      <c r="G428" s="23">
        <f>bonus_calc[[#This Row],[Salary]]*bonus_calc[[#This Row],[Bonus pct]]</f>
        <v>1799.2</v>
      </c>
    </row>
    <row r="429" spans="1:7" x14ac:dyDescent="0.3">
      <c r="A429" s="1" t="s">
        <v>483</v>
      </c>
      <c r="B429" s="14" t="s">
        <v>12</v>
      </c>
      <c r="C429" s="14" t="s">
        <v>48</v>
      </c>
      <c r="D429" s="15">
        <v>58850</v>
      </c>
      <c r="E429" s="1" t="s">
        <v>14</v>
      </c>
      <c r="F429" s="24">
        <v>5.8999999999999997E-2</v>
      </c>
      <c r="G429" s="23">
        <f>bonus_calc[[#This Row],[Salary]]*bonus_calc[[#This Row],[Bonus pct]]</f>
        <v>3472.1499999999996</v>
      </c>
    </row>
    <row r="430" spans="1:7" x14ac:dyDescent="0.3">
      <c r="A430" s="1" t="s">
        <v>484</v>
      </c>
      <c r="B430" s="14" t="s">
        <v>7</v>
      </c>
      <c r="C430" s="14" t="s">
        <v>45</v>
      </c>
      <c r="D430" s="15">
        <v>68200</v>
      </c>
      <c r="E430" s="1" t="s">
        <v>14</v>
      </c>
      <c r="F430" s="24">
        <v>5.8999999999999997E-2</v>
      </c>
      <c r="G430" s="23">
        <f>bonus_calc[[#This Row],[Salary]]*bonus_calc[[#This Row],[Bonus pct]]</f>
        <v>4023.7999999999997</v>
      </c>
    </row>
    <row r="431" spans="1:7" x14ac:dyDescent="0.3">
      <c r="A431" s="1" t="s">
        <v>485</v>
      </c>
      <c r="B431" s="14" t="s">
        <v>7</v>
      </c>
      <c r="C431" s="14" t="s">
        <v>13</v>
      </c>
      <c r="D431" s="15">
        <v>90130</v>
      </c>
      <c r="E431" s="1" t="s">
        <v>20</v>
      </c>
      <c r="F431" s="24">
        <v>1.4999999999999999E-2</v>
      </c>
      <c r="G431" s="23">
        <f>bonus_calc[[#This Row],[Salary]]*bonus_calc[[#This Row],[Bonus pct]]</f>
        <v>1351.95</v>
      </c>
    </row>
    <row r="432" spans="1:7" x14ac:dyDescent="0.3">
      <c r="A432" s="1" t="s">
        <v>486</v>
      </c>
      <c r="B432" s="14" t="s">
        <v>7</v>
      </c>
      <c r="C432" s="14" t="s">
        <v>50</v>
      </c>
      <c r="D432" s="15">
        <v>45060</v>
      </c>
      <c r="E432" s="1" t="s">
        <v>25</v>
      </c>
      <c r="F432" s="24">
        <v>2.1000000000000001E-2</v>
      </c>
      <c r="G432" s="23">
        <f>bonus_calc[[#This Row],[Salary]]*bonus_calc[[#This Row],[Bonus pct]]</f>
        <v>946.2600000000001</v>
      </c>
    </row>
    <row r="433" spans="1:7" x14ac:dyDescent="0.3">
      <c r="A433" s="1" t="s">
        <v>488</v>
      </c>
      <c r="B433" s="14" t="s">
        <v>7</v>
      </c>
      <c r="C433" s="14" t="s">
        <v>32</v>
      </c>
      <c r="D433" s="15">
        <v>66370</v>
      </c>
      <c r="E433" s="1" t="s">
        <v>20</v>
      </c>
      <c r="F433" s="24">
        <v>1.7999999999999999E-2</v>
      </c>
      <c r="G433" s="23">
        <f>bonus_calc[[#This Row],[Salary]]*bonus_calc[[#This Row],[Bonus pct]]</f>
        <v>1194.6599999999999</v>
      </c>
    </row>
    <row r="434" spans="1:7" x14ac:dyDescent="0.3">
      <c r="A434" s="1" t="s">
        <v>489</v>
      </c>
      <c r="B434" s="14" t="s">
        <v>12</v>
      </c>
      <c r="C434" s="14" t="s">
        <v>37</v>
      </c>
      <c r="D434" s="15">
        <v>85880</v>
      </c>
      <c r="E434" s="1" t="s">
        <v>14</v>
      </c>
      <c r="F434" s="24">
        <v>5.8999999999999997E-2</v>
      </c>
      <c r="G434" s="23">
        <f>bonus_calc[[#This Row],[Salary]]*bonus_calc[[#This Row],[Bonus pct]]</f>
        <v>5066.92</v>
      </c>
    </row>
    <row r="435" spans="1:7" x14ac:dyDescent="0.3">
      <c r="A435" s="1" t="s">
        <v>490</v>
      </c>
      <c r="B435" s="14" t="s">
        <v>12</v>
      </c>
      <c r="C435" s="14" t="s">
        <v>37</v>
      </c>
      <c r="D435" s="15">
        <v>59260</v>
      </c>
      <c r="E435" s="1" t="s">
        <v>25</v>
      </c>
      <c r="F435" s="24">
        <v>3.5000000000000003E-2</v>
      </c>
      <c r="G435" s="23">
        <f>bonus_calc[[#This Row],[Salary]]*bonus_calc[[#This Row],[Bonus pct]]</f>
        <v>2074.1000000000004</v>
      </c>
    </row>
    <row r="436" spans="1:7" x14ac:dyDescent="0.3">
      <c r="A436" s="1" t="s">
        <v>491</v>
      </c>
      <c r="B436" s="14" t="s">
        <v>7</v>
      </c>
      <c r="C436" s="14" t="s">
        <v>17</v>
      </c>
      <c r="D436" s="15">
        <v>61790</v>
      </c>
      <c r="E436" s="1" t="s">
        <v>25</v>
      </c>
      <c r="F436" s="24">
        <v>2.1000000000000001E-2</v>
      </c>
      <c r="G436" s="23">
        <f>bonus_calc[[#This Row],[Salary]]*bonus_calc[[#This Row],[Bonus pct]]</f>
        <v>1297.5900000000001</v>
      </c>
    </row>
    <row r="437" spans="1:7" x14ac:dyDescent="0.3">
      <c r="A437" s="1" t="s">
        <v>492</v>
      </c>
      <c r="B437" s="14" t="s">
        <v>7</v>
      </c>
      <c r="C437" s="14" t="s">
        <v>29</v>
      </c>
      <c r="D437" s="15">
        <v>48180</v>
      </c>
      <c r="E437" s="1" t="s">
        <v>25</v>
      </c>
      <c r="F437" s="24">
        <v>2.8000000000000001E-2</v>
      </c>
      <c r="G437" s="23">
        <f>bonus_calc[[#This Row],[Salary]]*bonus_calc[[#This Row],[Bonus pct]]</f>
        <v>1349.04</v>
      </c>
    </row>
    <row r="438" spans="1:7" x14ac:dyDescent="0.3">
      <c r="A438" s="1" t="s">
        <v>493</v>
      </c>
      <c r="B438" s="14" t="s">
        <v>7</v>
      </c>
      <c r="C438" s="14" t="s">
        <v>19</v>
      </c>
      <c r="D438" s="15">
        <v>74800</v>
      </c>
      <c r="E438" s="1" t="s">
        <v>25</v>
      </c>
      <c r="F438" s="24">
        <v>3.2000000000000001E-2</v>
      </c>
      <c r="G438" s="23">
        <f>bonus_calc[[#This Row],[Salary]]*bonus_calc[[#This Row],[Bonus pct]]</f>
        <v>2393.6</v>
      </c>
    </row>
    <row r="439" spans="1:7" x14ac:dyDescent="0.3">
      <c r="A439" s="1" t="s">
        <v>494</v>
      </c>
      <c r="B439" s="14" t="s">
        <v>7</v>
      </c>
      <c r="C439" s="14" t="s">
        <v>29</v>
      </c>
      <c r="D439" s="15">
        <v>31020</v>
      </c>
      <c r="E439" s="1" t="s">
        <v>25</v>
      </c>
      <c r="F439" s="24">
        <v>2.1000000000000001E-2</v>
      </c>
      <c r="G439" s="23">
        <f>bonus_calc[[#This Row],[Salary]]*bonus_calc[[#This Row],[Bonus pct]]</f>
        <v>651.42000000000007</v>
      </c>
    </row>
    <row r="440" spans="1:7" x14ac:dyDescent="0.3">
      <c r="A440" s="1" t="s">
        <v>495</v>
      </c>
      <c r="B440" s="14" t="s">
        <v>12</v>
      </c>
      <c r="C440" s="14" t="s">
        <v>13</v>
      </c>
      <c r="D440" s="15">
        <v>37550</v>
      </c>
      <c r="E440" s="1" t="s">
        <v>10</v>
      </c>
      <c r="F440" s="24">
        <v>8.4000000000000005E-2</v>
      </c>
      <c r="G440" s="23">
        <f>bonus_calc[[#This Row],[Salary]]*bonus_calc[[#This Row],[Bonus pct]]</f>
        <v>3154.2000000000003</v>
      </c>
    </row>
    <row r="441" spans="1:7" x14ac:dyDescent="0.3">
      <c r="A441" s="1" t="s">
        <v>496</v>
      </c>
      <c r="B441" s="14" t="s">
        <v>7</v>
      </c>
      <c r="C441" s="14" t="s">
        <v>29</v>
      </c>
      <c r="D441" s="15">
        <v>72040</v>
      </c>
      <c r="E441" s="1" t="s">
        <v>46</v>
      </c>
      <c r="F441" s="24">
        <v>5.0000000000000001E-3</v>
      </c>
      <c r="G441" s="23">
        <f>bonus_calc[[#This Row],[Salary]]*bonus_calc[[#This Row],[Bonus pct]]</f>
        <v>360.2</v>
      </c>
    </row>
    <row r="442" spans="1:7" x14ac:dyDescent="0.3">
      <c r="A442" s="1" t="s">
        <v>497</v>
      </c>
      <c r="B442" s="14" t="s">
        <v>7</v>
      </c>
      <c r="C442" s="14" t="s">
        <v>13</v>
      </c>
      <c r="D442" s="15">
        <v>118840</v>
      </c>
      <c r="E442" s="1" t="s">
        <v>14</v>
      </c>
      <c r="F442" s="24">
        <v>5.2999999999999999E-2</v>
      </c>
      <c r="G442" s="23">
        <f>bonus_calc[[#This Row],[Salary]]*bonus_calc[[#This Row],[Bonus pct]]</f>
        <v>6298.5199999999995</v>
      </c>
    </row>
    <row r="443" spans="1:7" x14ac:dyDescent="0.3">
      <c r="A443" s="1" t="s">
        <v>498</v>
      </c>
      <c r="B443" s="14" t="s">
        <v>12</v>
      </c>
      <c r="C443" s="14" t="s">
        <v>24</v>
      </c>
      <c r="D443" s="15">
        <v>79570</v>
      </c>
      <c r="E443" s="1" t="s">
        <v>25</v>
      </c>
      <c r="F443" s="24">
        <v>2.8000000000000001E-2</v>
      </c>
      <c r="G443" s="23">
        <f>bonus_calc[[#This Row],[Salary]]*bonus_calc[[#This Row],[Bonus pct]]</f>
        <v>2227.96</v>
      </c>
    </row>
    <row r="444" spans="1:7" x14ac:dyDescent="0.3">
      <c r="A444" s="1" t="s">
        <v>499</v>
      </c>
      <c r="B444" s="14" t="s">
        <v>12</v>
      </c>
      <c r="C444" s="14" t="s">
        <v>32</v>
      </c>
      <c r="D444" s="15">
        <v>94050</v>
      </c>
      <c r="E444" s="1" t="s">
        <v>14</v>
      </c>
      <c r="F444" s="24">
        <v>4.1000000000000002E-2</v>
      </c>
      <c r="G444" s="23">
        <f>bonus_calc[[#This Row],[Salary]]*bonus_calc[[#This Row],[Bonus pct]]</f>
        <v>3856.05</v>
      </c>
    </row>
    <row r="445" spans="1:7" x14ac:dyDescent="0.3">
      <c r="A445" s="1" t="s">
        <v>500</v>
      </c>
      <c r="B445" s="14" t="s">
        <v>7</v>
      </c>
      <c r="C445" s="14" t="s">
        <v>24</v>
      </c>
      <c r="D445" s="15">
        <v>81260</v>
      </c>
      <c r="E445" s="1" t="s">
        <v>25</v>
      </c>
      <c r="F445" s="24">
        <v>3.5000000000000003E-2</v>
      </c>
      <c r="G445" s="23">
        <f>bonus_calc[[#This Row],[Salary]]*bonus_calc[[#This Row],[Bonus pct]]</f>
        <v>2844.1000000000004</v>
      </c>
    </row>
    <row r="446" spans="1:7" x14ac:dyDescent="0.3">
      <c r="A446" s="1" t="s">
        <v>501</v>
      </c>
      <c r="B446" s="14" t="s">
        <v>12</v>
      </c>
      <c r="C446" s="14" t="s">
        <v>32</v>
      </c>
      <c r="D446" s="15">
        <v>36710</v>
      </c>
      <c r="E446" s="1" t="s">
        <v>25</v>
      </c>
      <c r="F446" s="24">
        <v>3.3000000000000002E-2</v>
      </c>
      <c r="G446" s="23">
        <f>bonus_calc[[#This Row],[Salary]]*bonus_calc[[#This Row],[Bonus pct]]</f>
        <v>1211.43</v>
      </c>
    </row>
    <row r="447" spans="1:7" x14ac:dyDescent="0.3">
      <c r="A447" s="1" t="s">
        <v>502</v>
      </c>
      <c r="B447" s="14" t="s">
        <v>12</v>
      </c>
      <c r="C447" s="14" t="s">
        <v>19</v>
      </c>
      <c r="D447" s="15">
        <v>98360</v>
      </c>
      <c r="E447" s="1" t="s">
        <v>25</v>
      </c>
      <c r="F447" s="24">
        <v>3.5000000000000003E-2</v>
      </c>
      <c r="G447" s="23">
        <f>bonus_calc[[#This Row],[Salary]]*bonus_calc[[#This Row],[Bonus pct]]</f>
        <v>3442.6000000000004</v>
      </c>
    </row>
    <row r="448" spans="1:7" x14ac:dyDescent="0.3">
      <c r="A448" s="1" t="s">
        <v>504</v>
      </c>
      <c r="B448" s="14" t="s">
        <v>7</v>
      </c>
      <c r="C448" s="14" t="s">
        <v>32</v>
      </c>
      <c r="D448" s="15">
        <v>39680</v>
      </c>
      <c r="E448" s="1" t="s">
        <v>25</v>
      </c>
      <c r="F448" s="24">
        <v>2.1000000000000001E-2</v>
      </c>
      <c r="G448" s="23">
        <f>bonus_calc[[#This Row],[Salary]]*bonus_calc[[#This Row],[Bonus pct]]</f>
        <v>833.28000000000009</v>
      </c>
    </row>
    <row r="449" spans="1:7" x14ac:dyDescent="0.3">
      <c r="A449" s="1" t="s">
        <v>505</v>
      </c>
      <c r="B449" s="14" t="s">
        <v>7</v>
      </c>
      <c r="C449" s="14" t="s">
        <v>63</v>
      </c>
      <c r="D449" s="15">
        <v>101390</v>
      </c>
      <c r="E449" s="1" t="s">
        <v>25</v>
      </c>
      <c r="F449" s="24">
        <v>2.8000000000000001E-2</v>
      </c>
      <c r="G449" s="23">
        <f>bonus_calc[[#This Row],[Salary]]*bonus_calc[[#This Row],[Bonus pct]]</f>
        <v>2838.92</v>
      </c>
    </row>
    <row r="450" spans="1:7" x14ac:dyDescent="0.3">
      <c r="A450" s="1" t="s">
        <v>506</v>
      </c>
      <c r="B450" s="14" t="s">
        <v>7</v>
      </c>
      <c r="C450" s="14" t="s">
        <v>50</v>
      </c>
      <c r="D450" s="15">
        <v>80700</v>
      </c>
      <c r="E450" s="1" t="s">
        <v>25</v>
      </c>
      <c r="F450" s="24">
        <v>0.04</v>
      </c>
      <c r="G450" s="23">
        <f>bonus_calc[[#This Row],[Salary]]*bonus_calc[[#This Row],[Bonus pct]]</f>
        <v>3228</v>
      </c>
    </row>
    <row r="451" spans="1:7" x14ac:dyDescent="0.3">
      <c r="A451" s="1" t="s">
        <v>507</v>
      </c>
      <c r="B451" s="14" t="s">
        <v>12</v>
      </c>
      <c r="C451" s="14" t="s">
        <v>32</v>
      </c>
      <c r="D451" s="15">
        <v>78020</v>
      </c>
      <c r="E451" s="1" t="s">
        <v>25</v>
      </c>
      <c r="F451" s="24">
        <v>2.3E-2</v>
      </c>
      <c r="G451" s="23">
        <f>bonus_calc[[#This Row],[Salary]]*bonus_calc[[#This Row],[Bonus pct]]</f>
        <v>1794.46</v>
      </c>
    </row>
    <row r="452" spans="1:7" x14ac:dyDescent="0.3">
      <c r="A452" s="1" t="s">
        <v>508</v>
      </c>
      <c r="B452" s="14" t="s">
        <v>12</v>
      </c>
      <c r="C452" s="14" t="s">
        <v>50</v>
      </c>
      <c r="D452" s="15">
        <v>115490</v>
      </c>
      <c r="E452" s="1" t="s">
        <v>46</v>
      </c>
      <c r="F452" s="24">
        <v>5.0000000000000001E-3</v>
      </c>
      <c r="G452" s="23">
        <f>bonus_calc[[#This Row],[Salary]]*bonus_calc[[#This Row],[Bonus pct]]</f>
        <v>577.45000000000005</v>
      </c>
    </row>
    <row r="453" spans="1:7" x14ac:dyDescent="0.3">
      <c r="A453" s="1" t="s">
        <v>509</v>
      </c>
      <c r="B453" s="14" t="s">
        <v>7</v>
      </c>
      <c r="C453" s="14" t="s">
        <v>48</v>
      </c>
      <c r="D453" s="15">
        <v>111910</v>
      </c>
      <c r="E453" s="1" t="s">
        <v>25</v>
      </c>
      <c r="F453" s="24">
        <v>3.2000000000000001E-2</v>
      </c>
      <c r="G453" s="23">
        <f>bonus_calc[[#This Row],[Salary]]*bonus_calc[[#This Row],[Bonus pct]]</f>
        <v>3581.12</v>
      </c>
    </row>
    <row r="454" spans="1:7" x14ac:dyDescent="0.3">
      <c r="A454" s="1" t="s">
        <v>510</v>
      </c>
      <c r="B454" s="14" t="s">
        <v>7</v>
      </c>
      <c r="C454" s="14" t="s">
        <v>19</v>
      </c>
      <c r="D454" s="15">
        <v>109050</v>
      </c>
      <c r="E454" s="1" t="s">
        <v>10</v>
      </c>
      <c r="F454" s="24">
        <v>7.2999999999999995E-2</v>
      </c>
      <c r="G454" s="23">
        <f>bonus_calc[[#This Row],[Salary]]*bonus_calc[[#This Row],[Bonus pct]]</f>
        <v>7960.65</v>
      </c>
    </row>
    <row r="455" spans="1:7" x14ac:dyDescent="0.3">
      <c r="A455" s="1" t="s">
        <v>511</v>
      </c>
      <c r="B455" s="14" t="s">
        <v>12</v>
      </c>
      <c r="C455" s="14" t="s">
        <v>17</v>
      </c>
      <c r="D455" s="15">
        <v>95680</v>
      </c>
      <c r="E455" s="1" t="s">
        <v>25</v>
      </c>
      <c r="F455" s="24">
        <v>2.4E-2</v>
      </c>
      <c r="G455" s="23">
        <f>bonus_calc[[#This Row],[Salary]]*bonus_calc[[#This Row],[Bonus pct]]</f>
        <v>2296.3200000000002</v>
      </c>
    </row>
    <row r="456" spans="1:7" x14ac:dyDescent="0.3">
      <c r="A456" s="1" t="s">
        <v>512</v>
      </c>
      <c r="B456" s="14" t="s">
        <v>7</v>
      </c>
      <c r="C456" s="14" t="s">
        <v>37</v>
      </c>
      <c r="D456" s="15">
        <v>109380</v>
      </c>
      <c r="E456" s="1" t="s">
        <v>25</v>
      </c>
      <c r="F456" s="24">
        <v>0.04</v>
      </c>
      <c r="G456" s="23">
        <f>bonus_calc[[#This Row],[Salary]]*bonus_calc[[#This Row],[Bonus pct]]</f>
        <v>4375.2</v>
      </c>
    </row>
    <row r="457" spans="1:7" x14ac:dyDescent="0.3">
      <c r="A457" s="1" t="s">
        <v>513</v>
      </c>
      <c r="B457" s="14" t="s">
        <v>12</v>
      </c>
      <c r="C457" s="14" t="s">
        <v>32</v>
      </c>
      <c r="D457" s="15">
        <v>69710</v>
      </c>
      <c r="E457" s="1" t="s">
        <v>20</v>
      </c>
      <c r="F457" s="24">
        <v>1.4999999999999999E-2</v>
      </c>
      <c r="G457" s="23">
        <f>bonus_calc[[#This Row],[Salary]]*bonus_calc[[#This Row],[Bonus pct]]</f>
        <v>1045.6499999999999</v>
      </c>
    </row>
    <row r="458" spans="1:7" x14ac:dyDescent="0.3">
      <c r="A458" s="1" t="s">
        <v>514</v>
      </c>
      <c r="B458" s="14" t="s">
        <v>12</v>
      </c>
      <c r="C458" s="14" t="s">
        <v>29</v>
      </c>
      <c r="D458" s="15">
        <v>30000</v>
      </c>
      <c r="E458" s="1" t="s">
        <v>10</v>
      </c>
      <c r="F458" s="24">
        <v>7.5999999999999998E-2</v>
      </c>
      <c r="G458" s="23">
        <f>bonus_calc[[#This Row],[Salary]]*bonus_calc[[#This Row],[Bonus pct]]</f>
        <v>2280</v>
      </c>
    </row>
    <row r="459" spans="1:7" x14ac:dyDescent="0.3">
      <c r="A459" s="1" t="s">
        <v>515</v>
      </c>
      <c r="B459" s="14" t="s">
        <v>12</v>
      </c>
      <c r="C459" s="14" t="s">
        <v>32</v>
      </c>
      <c r="D459" s="15">
        <v>57620</v>
      </c>
      <c r="E459" s="1" t="s">
        <v>14</v>
      </c>
      <c r="F459" s="24">
        <v>5.3999999999999999E-2</v>
      </c>
      <c r="G459" s="23">
        <f>bonus_calc[[#This Row],[Salary]]*bonus_calc[[#This Row],[Bonus pct]]</f>
        <v>3111.48</v>
      </c>
    </row>
    <row r="460" spans="1:7" x14ac:dyDescent="0.3">
      <c r="A460" s="1" t="s">
        <v>517</v>
      </c>
      <c r="B460" s="14" t="s">
        <v>7</v>
      </c>
      <c r="C460" s="14" t="s">
        <v>63</v>
      </c>
      <c r="D460" s="15">
        <v>35940</v>
      </c>
      <c r="E460" s="1" t="s">
        <v>25</v>
      </c>
      <c r="F460" s="24">
        <v>0.02</v>
      </c>
      <c r="G460" s="23">
        <f>bonus_calc[[#This Row],[Salary]]*bonus_calc[[#This Row],[Bonus pct]]</f>
        <v>718.80000000000007</v>
      </c>
    </row>
    <row r="461" spans="1:7" x14ac:dyDescent="0.3">
      <c r="A461" s="1" t="s">
        <v>518</v>
      </c>
      <c r="B461" s="14" t="s">
        <v>7</v>
      </c>
      <c r="C461" s="14" t="s">
        <v>19</v>
      </c>
      <c r="D461" s="15">
        <v>101190</v>
      </c>
      <c r="E461" s="1" t="s">
        <v>25</v>
      </c>
      <c r="F461" s="24">
        <v>3.3000000000000002E-2</v>
      </c>
      <c r="G461" s="23">
        <f>bonus_calc[[#This Row],[Salary]]*bonus_calc[[#This Row],[Bonus pct]]</f>
        <v>3339.27</v>
      </c>
    </row>
    <row r="462" spans="1:7" x14ac:dyDescent="0.3">
      <c r="A462" s="1" t="s">
        <v>519</v>
      </c>
      <c r="B462" s="14" t="s">
        <v>12</v>
      </c>
      <c r="C462" s="14" t="s">
        <v>24</v>
      </c>
      <c r="D462" s="15">
        <v>48980</v>
      </c>
      <c r="E462" s="1" t="s">
        <v>20</v>
      </c>
      <c r="F462" s="24">
        <v>1.7999999999999999E-2</v>
      </c>
      <c r="G462" s="23">
        <f>bonus_calc[[#This Row],[Salary]]*bonus_calc[[#This Row],[Bonus pct]]</f>
        <v>881.64</v>
      </c>
    </row>
    <row r="463" spans="1:7" x14ac:dyDescent="0.3">
      <c r="A463" s="1" t="s">
        <v>520</v>
      </c>
      <c r="B463" s="14" t="s">
        <v>7</v>
      </c>
      <c r="C463" s="14" t="s">
        <v>29</v>
      </c>
      <c r="D463" s="15">
        <v>115840</v>
      </c>
      <c r="E463" s="1" t="s">
        <v>25</v>
      </c>
      <c r="F463" s="24">
        <v>2.8000000000000001E-2</v>
      </c>
      <c r="G463" s="23">
        <f>bonus_calc[[#This Row],[Salary]]*bonus_calc[[#This Row],[Bonus pct]]</f>
        <v>3243.52</v>
      </c>
    </row>
    <row r="464" spans="1:7" x14ac:dyDescent="0.3">
      <c r="A464" s="1" t="s">
        <v>521</v>
      </c>
      <c r="B464" s="14" t="s">
        <v>12</v>
      </c>
      <c r="C464" s="14" t="s">
        <v>32</v>
      </c>
      <c r="D464" s="15">
        <v>45450</v>
      </c>
      <c r="E464" s="1" t="s">
        <v>20</v>
      </c>
      <c r="F464" s="24">
        <v>1.2999999999999999E-2</v>
      </c>
      <c r="G464" s="23">
        <f>bonus_calc[[#This Row],[Salary]]*bonus_calc[[#This Row],[Bonus pct]]</f>
        <v>590.85</v>
      </c>
    </row>
    <row r="465" spans="1:7" x14ac:dyDescent="0.3">
      <c r="A465" s="1" t="s">
        <v>522</v>
      </c>
      <c r="B465" s="14" t="s">
        <v>12</v>
      </c>
      <c r="C465" s="14" t="s">
        <v>19</v>
      </c>
      <c r="D465" s="15">
        <v>54140</v>
      </c>
      <c r="E465" s="1" t="s">
        <v>25</v>
      </c>
      <c r="F465" s="24">
        <v>3.2000000000000001E-2</v>
      </c>
      <c r="G465" s="23">
        <f>bonus_calc[[#This Row],[Salary]]*bonus_calc[[#This Row],[Bonus pct]]</f>
        <v>1732.48</v>
      </c>
    </row>
    <row r="466" spans="1:7" x14ac:dyDescent="0.3">
      <c r="A466" s="1" t="s">
        <v>523</v>
      </c>
      <c r="B466" s="14" t="s">
        <v>7</v>
      </c>
      <c r="C466" s="14" t="s">
        <v>8</v>
      </c>
      <c r="D466" s="15">
        <v>117520</v>
      </c>
      <c r="E466" s="1" t="s">
        <v>25</v>
      </c>
      <c r="F466" s="24">
        <v>3.5000000000000003E-2</v>
      </c>
      <c r="G466" s="23">
        <f>bonus_calc[[#This Row],[Salary]]*bonus_calc[[#This Row],[Bonus pct]]</f>
        <v>4113.2000000000007</v>
      </c>
    </row>
    <row r="467" spans="1:7" x14ac:dyDescent="0.3">
      <c r="A467" s="1" t="s">
        <v>524</v>
      </c>
      <c r="B467" s="14" t="s">
        <v>7</v>
      </c>
      <c r="C467" s="14" t="s">
        <v>24</v>
      </c>
      <c r="D467" s="15">
        <v>93210</v>
      </c>
      <c r="E467" s="1" t="s">
        <v>25</v>
      </c>
      <c r="F467" s="24">
        <v>0.04</v>
      </c>
      <c r="G467" s="23">
        <f>bonus_calc[[#This Row],[Salary]]*bonus_calc[[#This Row],[Bonus pct]]</f>
        <v>3728.4</v>
      </c>
    </row>
    <row r="468" spans="1:7" x14ac:dyDescent="0.3">
      <c r="A468" s="1" t="s">
        <v>525</v>
      </c>
      <c r="B468" s="14" t="s">
        <v>7</v>
      </c>
      <c r="C468" s="14" t="s">
        <v>8</v>
      </c>
      <c r="D468" s="15">
        <v>104470</v>
      </c>
      <c r="E468" s="1" t="s">
        <v>20</v>
      </c>
      <c r="F468" s="24">
        <v>1.9E-2</v>
      </c>
      <c r="G468" s="23">
        <f>bonus_calc[[#This Row],[Salary]]*bonus_calc[[#This Row],[Bonus pct]]</f>
        <v>1984.93</v>
      </c>
    </row>
    <row r="469" spans="1:7" x14ac:dyDescent="0.3">
      <c r="A469" s="1" t="s">
        <v>526</v>
      </c>
      <c r="B469" s="14" t="s">
        <v>7</v>
      </c>
      <c r="C469" s="14" t="s">
        <v>29</v>
      </c>
      <c r="D469" s="15">
        <v>110890</v>
      </c>
      <c r="E469" s="1" t="s">
        <v>25</v>
      </c>
      <c r="F469" s="24">
        <v>2.8000000000000001E-2</v>
      </c>
      <c r="G469" s="23">
        <f>bonus_calc[[#This Row],[Salary]]*bonus_calc[[#This Row],[Bonus pct]]</f>
        <v>3104.92</v>
      </c>
    </row>
    <row r="470" spans="1:7" x14ac:dyDescent="0.3">
      <c r="A470" s="1" t="s">
        <v>527</v>
      </c>
      <c r="B470" s="14" t="s">
        <v>12</v>
      </c>
      <c r="C470" s="14" t="s">
        <v>8</v>
      </c>
      <c r="D470" s="15">
        <v>96660</v>
      </c>
      <c r="E470" s="1" t="s">
        <v>14</v>
      </c>
      <c r="F470" s="24">
        <v>5.8000000000000003E-2</v>
      </c>
      <c r="G470" s="23">
        <f>bonus_calc[[#This Row],[Salary]]*bonus_calc[[#This Row],[Bonus pct]]</f>
        <v>5606.2800000000007</v>
      </c>
    </row>
    <row r="471" spans="1:7" x14ac:dyDescent="0.3">
      <c r="A471" s="1" t="s">
        <v>528</v>
      </c>
      <c r="B471" s="14" t="s">
        <v>7</v>
      </c>
      <c r="C471" s="14" t="s">
        <v>19</v>
      </c>
      <c r="D471" s="15">
        <v>118360</v>
      </c>
      <c r="E471" s="1" t="s">
        <v>20</v>
      </c>
      <c r="F471" s="24">
        <v>1.9E-2</v>
      </c>
      <c r="G471" s="23">
        <f>bonus_calc[[#This Row],[Salary]]*bonus_calc[[#This Row],[Bonus pct]]</f>
        <v>2248.84</v>
      </c>
    </row>
    <row r="472" spans="1:7" x14ac:dyDescent="0.3">
      <c r="A472" s="1" t="s">
        <v>529</v>
      </c>
      <c r="B472" s="14" t="s">
        <v>12</v>
      </c>
      <c r="C472" s="14" t="s">
        <v>923</v>
      </c>
      <c r="D472" s="15">
        <v>88030</v>
      </c>
      <c r="E472" s="1" t="s">
        <v>14</v>
      </c>
      <c r="F472" s="24">
        <v>5.8000000000000003E-2</v>
      </c>
      <c r="G472" s="23">
        <f>bonus_calc[[#This Row],[Salary]]*bonus_calc[[#This Row],[Bonus pct]]</f>
        <v>5105.7400000000007</v>
      </c>
    </row>
    <row r="473" spans="1:7" x14ac:dyDescent="0.3">
      <c r="A473" s="1" t="s">
        <v>530</v>
      </c>
      <c r="B473" s="14" t="s">
        <v>7</v>
      </c>
      <c r="C473" s="14" t="s">
        <v>32</v>
      </c>
      <c r="D473" s="15">
        <v>87810</v>
      </c>
      <c r="E473" s="1" t="s">
        <v>25</v>
      </c>
      <c r="F473" s="24">
        <v>3.5000000000000003E-2</v>
      </c>
      <c r="G473" s="23">
        <f>bonus_calc[[#This Row],[Salary]]*bonus_calc[[#This Row],[Bonus pct]]</f>
        <v>3073.3500000000004</v>
      </c>
    </row>
    <row r="474" spans="1:7" x14ac:dyDescent="0.3">
      <c r="A474" s="1" t="s">
        <v>531</v>
      </c>
      <c r="B474" s="14" t="s">
        <v>7</v>
      </c>
      <c r="C474" s="14" t="s">
        <v>50</v>
      </c>
      <c r="D474" s="15">
        <v>51520</v>
      </c>
      <c r="E474" s="1" t="s">
        <v>25</v>
      </c>
      <c r="F474" s="24">
        <v>2.4E-2</v>
      </c>
      <c r="G474" s="23">
        <f>bonus_calc[[#This Row],[Salary]]*bonus_calc[[#This Row],[Bonus pct]]</f>
        <v>1236.48</v>
      </c>
    </row>
    <row r="475" spans="1:7" x14ac:dyDescent="0.3">
      <c r="A475" s="1" t="s">
        <v>532</v>
      </c>
      <c r="B475" s="14" t="s">
        <v>7</v>
      </c>
      <c r="C475" s="14" t="s">
        <v>37</v>
      </c>
      <c r="D475" s="15">
        <v>60260</v>
      </c>
      <c r="E475" s="1" t="s">
        <v>14</v>
      </c>
      <c r="F475" s="24">
        <v>5.2999999999999999E-2</v>
      </c>
      <c r="G475" s="23">
        <f>bonus_calc[[#This Row],[Salary]]*bonus_calc[[#This Row],[Bonus pct]]</f>
        <v>3193.7799999999997</v>
      </c>
    </row>
    <row r="476" spans="1:7" x14ac:dyDescent="0.3">
      <c r="A476" s="1" t="s">
        <v>533</v>
      </c>
      <c r="B476" s="14" t="s">
        <v>7</v>
      </c>
      <c r="C476" s="14" t="s">
        <v>50</v>
      </c>
      <c r="D476" s="15">
        <v>61210</v>
      </c>
      <c r="E476" s="1" t="s">
        <v>14</v>
      </c>
      <c r="F476" s="24">
        <v>5.3999999999999999E-2</v>
      </c>
      <c r="G476" s="23">
        <f>bonus_calc[[#This Row],[Salary]]*bonus_calc[[#This Row],[Bonus pct]]</f>
        <v>3305.34</v>
      </c>
    </row>
    <row r="477" spans="1:7" x14ac:dyDescent="0.3">
      <c r="A477" s="1" t="s">
        <v>534</v>
      </c>
      <c r="B477" s="14" t="s">
        <v>7</v>
      </c>
      <c r="C477" s="14" t="s">
        <v>45</v>
      </c>
      <c r="D477" s="15">
        <v>52750</v>
      </c>
      <c r="E477" s="1" t="s">
        <v>20</v>
      </c>
      <c r="F477" s="24">
        <v>0.02</v>
      </c>
      <c r="G477" s="23">
        <f>bonus_calc[[#This Row],[Salary]]*bonus_calc[[#This Row],[Bonus pct]]</f>
        <v>1055</v>
      </c>
    </row>
    <row r="478" spans="1:7" x14ac:dyDescent="0.3">
      <c r="A478" s="1" t="s">
        <v>535</v>
      </c>
      <c r="B478" s="14" t="s">
        <v>7</v>
      </c>
      <c r="C478" s="14" t="s">
        <v>19</v>
      </c>
      <c r="D478" s="15">
        <v>47270</v>
      </c>
      <c r="E478" s="1" t="s">
        <v>20</v>
      </c>
      <c r="F478" s="24">
        <v>1.2999999999999999E-2</v>
      </c>
      <c r="G478" s="23">
        <f>bonus_calc[[#This Row],[Salary]]*bonus_calc[[#This Row],[Bonus pct]]</f>
        <v>614.51</v>
      </c>
    </row>
    <row r="479" spans="1:7" x14ac:dyDescent="0.3">
      <c r="A479" s="1" t="s">
        <v>536</v>
      </c>
      <c r="B479" s="14" t="s">
        <v>7</v>
      </c>
      <c r="C479" s="14" t="s">
        <v>17</v>
      </c>
      <c r="D479" s="15">
        <v>118060</v>
      </c>
      <c r="E479" s="1" t="s">
        <v>20</v>
      </c>
      <c r="F479" s="24">
        <v>1.2E-2</v>
      </c>
      <c r="G479" s="23">
        <f>bonus_calc[[#This Row],[Salary]]*bonus_calc[[#This Row],[Bonus pct]]</f>
        <v>1416.72</v>
      </c>
    </row>
    <row r="480" spans="1:7" x14ac:dyDescent="0.3">
      <c r="A480" s="1" t="s">
        <v>537</v>
      </c>
      <c r="B480" s="14" t="s">
        <v>7</v>
      </c>
      <c r="C480" s="14" t="s">
        <v>24</v>
      </c>
      <c r="D480" s="15">
        <v>37360</v>
      </c>
      <c r="E480" s="1" t="s">
        <v>25</v>
      </c>
      <c r="F480" s="24">
        <v>3.3000000000000002E-2</v>
      </c>
      <c r="G480" s="23">
        <f>bonus_calc[[#This Row],[Salary]]*bonus_calc[[#This Row],[Bonus pct]]</f>
        <v>1232.8800000000001</v>
      </c>
    </row>
    <row r="481" spans="1:7" x14ac:dyDescent="0.3">
      <c r="A481" s="1" t="s">
        <v>538</v>
      </c>
      <c r="B481" s="14" t="s">
        <v>12</v>
      </c>
      <c r="C481" s="14" t="s">
        <v>37</v>
      </c>
      <c r="D481" s="15">
        <v>66510</v>
      </c>
      <c r="E481" s="1" t="s">
        <v>25</v>
      </c>
      <c r="F481" s="24">
        <v>3.2000000000000001E-2</v>
      </c>
      <c r="G481" s="23">
        <f>bonus_calc[[#This Row],[Salary]]*bonus_calc[[#This Row],[Bonus pct]]</f>
        <v>2128.3200000000002</v>
      </c>
    </row>
    <row r="482" spans="1:7" x14ac:dyDescent="0.3">
      <c r="A482" s="1" t="s">
        <v>539</v>
      </c>
      <c r="B482" s="14" t="s">
        <v>12</v>
      </c>
      <c r="C482" s="14" t="s">
        <v>17</v>
      </c>
      <c r="D482" s="15">
        <v>29530</v>
      </c>
      <c r="E482" s="1" t="s">
        <v>25</v>
      </c>
      <c r="F482" s="24">
        <v>2.7E-2</v>
      </c>
      <c r="G482" s="23">
        <f>bonus_calc[[#This Row],[Salary]]*bonus_calc[[#This Row],[Bonus pct]]</f>
        <v>797.31</v>
      </c>
    </row>
    <row r="483" spans="1:7" x14ac:dyDescent="0.3">
      <c r="A483" s="1" t="s">
        <v>540</v>
      </c>
      <c r="B483" s="14" t="s">
        <v>12</v>
      </c>
      <c r="C483" s="14" t="s">
        <v>17</v>
      </c>
      <c r="D483" s="15">
        <v>60440</v>
      </c>
      <c r="E483" s="1" t="s">
        <v>14</v>
      </c>
      <c r="F483" s="24">
        <v>5.2999999999999999E-2</v>
      </c>
      <c r="G483" s="23">
        <f>bonus_calc[[#This Row],[Salary]]*bonus_calc[[#This Row],[Bonus pct]]</f>
        <v>3203.3199999999997</v>
      </c>
    </row>
    <row r="484" spans="1:7" x14ac:dyDescent="0.3">
      <c r="A484" s="1" t="s">
        <v>541</v>
      </c>
      <c r="B484" s="14" t="s">
        <v>7</v>
      </c>
      <c r="C484" s="14" t="s">
        <v>8</v>
      </c>
      <c r="D484" s="15">
        <v>90530</v>
      </c>
      <c r="E484" s="1" t="s">
        <v>25</v>
      </c>
      <c r="F484" s="24">
        <v>2.3E-2</v>
      </c>
      <c r="G484" s="23">
        <f>bonus_calc[[#This Row],[Salary]]*bonus_calc[[#This Row],[Bonus pct]]</f>
        <v>2082.19</v>
      </c>
    </row>
    <row r="485" spans="1:7" x14ac:dyDescent="0.3">
      <c r="A485" s="1" t="s">
        <v>542</v>
      </c>
      <c r="B485" s="14" t="s">
        <v>7</v>
      </c>
      <c r="C485" s="14" t="s">
        <v>48</v>
      </c>
      <c r="D485" s="15">
        <v>67950</v>
      </c>
      <c r="E485" s="1" t="s">
        <v>25</v>
      </c>
      <c r="F485" s="24">
        <v>3.5000000000000003E-2</v>
      </c>
      <c r="G485" s="23">
        <f>bonus_calc[[#This Row],[Salary]]*bonus_calc[[#This Row],[Bonus pct]]</f>
        <v>2378.25</v>
      </c>
    </row>
    <row r="486" spans="1:7" x14ac:dyDescent="0.3">
      <c r="A486" s="1" t="s">
        <v>543</v>
      </c>
      <c r="B486" s="14" t="s">
        <v>7</v>
      </c>
      <c r="C486" s="14" t="s">
        <v>19</v>
      </c>
      <c r="D486" s="15">
        <v>105120</v>
      </c>
      <c r="E486" s="1" t="s">
        <v>14</v>
      </c>
      <c r="F486" s="24">
        <v>5.3999999999999999E-2</v>
      </c>
      <c r="G486" s="23">
        <f>bonus_calc[[#This Row],[Salary]]*bonus_calc[[#This Row],[Bonus pct]]</f>
        <v>5676.48</v>
      </c>
    </row>
    <row r="487" spans="1:7" x14ac:dyDescent="0.3">
      <c r="A487" s="1" t="s">
        <v>544</v>
      </c>
      <c r="B487" s="14" t="s">
        <v>7</v>
      </c>
      <c r="C487" s="14" t="s">
        <v>24</v>
      </c>
      <c r="D487" s="15">
        <v>60570</v>
      </c>
      <c r="E487" s="1" t="s">
        <v>14</v>
      </c>
      <c r="F487" s="24">
        <v>5.8999999999999997E-2</v>
      </c>
      <c r="G487" s="23">
        <f>bonus_calc[[#This Row],[Salary]]*bonus_calc[[#This Row],[Bonus pct]]</f>
        <v>3573.6299999999997</v>
      </c>
    </row>
    <row r="488" spans="1:7" x14ac:dyDescent="0.3">
      <c r="A488" s="1" t="s">
        <v>545</v>
      </c>
      <c r="B488" s="14" t="s">
        <v>12</v>
      </c>
      <c r="C488" s="14" t="s">
        <v>17</v>
      </c>
      <c r="D488" s="15">
        <v>119110</v>
      </c>
      <c r="E488" s="1" t="s">
        <v>25</v>
      </c>
      <c r="F488" s="24">
        <v>3.2000000000000001E-2</v>
      </c>
      <c r="G488" s="23">
        <f>bonus_calc[[#This Row],[Salary]]*bonus_calc[[#This Row],[Bonus pct]]</f>
        <v>3811.52</v>
      </c>
    </row>
    <row r="489" spans="1:7" x14ac:dyDescent="0.3">
      <c r="A489" s="1" t="s">
        <v>546</v>
      </c>
      <c r="B489" s="14" t="s">
        <v>7</v>
      </c>
      <c r="C489" s="14" t="s">
        <v>48</v>
      </c>
      <c r="D489" s="15">
        <v>104770</v>
      </c>
      <c r="E489" s="1" t="s">
        <v>10</v>
      </c>
      <c r="F489" s="24">
        <v>7.0999999999999994E-2</v>
      </c>
      <c r="G489" s="23">
        <f>bonus_calc[[#This Row],[Salary]]*bonus_calc[[#This Row],[Bonus pct]]</f>
        <v>7438.6699999999992</v>
      </c>
    </row>
    <row r="490" spans="1:7" x14ac:dyDescent="0.3">
      <c r="A490" s="1" t="s">
        <v>547</v>
      </c>
      <c r="B490" s="14" t="s">
        <v>7</v>
      </c>
      <c r="C490" s="14" t="s">
        <v>19</v>
      </c>
      <c r="D490" s="15">
        <v>70360</v>
      </c>
      <c r="E490" s="1" t="s">
        <v>25</v>
      </c>
      <c r="F490" s="24">
        <v>3.5000000000000003E-2</v>
      </c>
      <c r="G490" s="23">
        <f>bonus_calc[[#This Row],[Salary]]*bonus_calc[[#This Row],[Bonus pct]]</f>
        <v>2462.6000000000004</v>
      </c>
    </row>
    <row r="491" spans="1:7" x14ac:dyDescent="0.3">
      <c r="A491" s="1" t="s">
        <v>548</v>
      </c>
      <c r="B491" s="14" t="s">
        <v>12</v>
      </c>
      <c r="C491" s="14" t="s">
        <v>37</v>
      </c>
      <c r="D491" s="15">
        <v>45110</v>
      </c>
      <c r="E491" s="1" t="s">
        <v>25</v>
      </c>
      <c r="F491" s="24">
        <v>3.3000000000000002E-2</v>
      </c>
      <c r="G491" s="23">
        <f>bonus_calc[[#This Row],[Salary]]*bonus_calc[[#This Row],[Bonus pct]]</f>
        <v>1488.63</v>
      </c>
    </row>
    <row r="492" spans="1:7" x14ac:dyDescent="0.3">
      <c r="A492" s="1" t="s">
        <v>549</v>
      </c>
      <c r="B492" s="14" t="s">
        <v>7</v>
      </c>
      <c r="C492" s="14" t="s">
        <v>45</v>
      </c>
      <c r="D492" s="15">
        <v>33630</v>
      </c>
      <c r="E492" s="1" t="s">
        <v>10</v>
      </c>
      <c r="F492" s="24">
        <v>7.5999999999999998E-2</v>
      </c>
      <c r="G492" s="23">
        <f>bonus_calc[[#This Row],[Salary]]*bonus_calc[[#This Row],[Bonus pct]]</f>
        <v>2555.88</v>
      </c>
    </row>
    <row r="493" spans="1:7" x14ac:dyDescent="0.3">
      <c r="A493" s="1" t="s">
        <v>550</v>
      </c>
      <c r="B493" s="14" t="s">
        <v>12</v>
      </c>
      <c r="C493" s="14" t="s">
        <v>37</v>
      </c>
      <c r="D493" s="15">
        <v>53870</v>
      </c>
      <c r="E493" s="1" t="s">
        <v>25</v>
      </c>
      <c r="F493" s="24">
        <v>2.1000000000000001E-2</v>
      </c>
      <c r="G493" s="23">
        <f>bonus_calc[[#This Row],[Salary]]*bonus_calc[[#This Row],[Bonus pct]]</f>
        <v>1131.27</v>
      </c>
    </row>
    <row r="494" spans="1:7" x14ac:dyDescent="0.3">
      <c r="A494" s="1" t="s">
        <v>551</v>
      </c>
      <c r="B494" s="14" t="s">
        <v>12</v>
      </c>
      <c r="C494" s="14" t="s">
        <v>50</v>
      </c>
      <c r="D494" s="15">
        <v>111190</v>
      </c>
      <c r="E494" s="1" t="s">
        <v>25</v>
      </c>
      <c r="F494" s="24">
        <v>0.02</v>
      </c>
      <c r="G494" s="23">
        <f>bonus_calc[[#This Row],[Salary]]*bonus_calc[[#This Row],[Bonus pct]]</f>
        <v>2223.8000000000002</v>
      </c>
    </row>
    <row r="495" spans="1:7" x14ac:dyDescent="0.3">
      <c r="A495" s="1" t="s">
        <v>553</v>
      </c>
      <c r="B495" s="14" t="s">
        <v>7</v>
      </c>
      <c r="C495" s="14" t="s">
        <v>19</v>
      </c>
      <c r="D495" s="15">
        <v>29970</v>
      </c>
      <c r="E495" s="1" t="s">
        <v>25</v>
      </c>
      <c r="F495" s="24">
        <v>2.4E-2</v>
      </c>
      <c r="G495" s="23">
        <f>bonus_calc[[#This Row],[Salary]]*bonus_calc[[#This Row],[Bonus pct]]</f>
        <v>719.28</v>
      </c>
    </row>
    <row r="496" spans="1:7" x14ac:dyDescent="0.3">
      <c r="A496" s="1" t="s">
        <v>555</v>
      </c>
      <c r="B496" s="14" t="s">
        <v>12</v>
      </c>
      <c r="C496" s="14" t="s">
        <v>32</v>
      </c>
      <c r="D496" s="15">
        <v>64960</v>
      </c>
      <c r="E496" s="1" t="s">
        <v>14</v>
      </c>
      <c r="F496" s="24">
        <v>0.05</v>
      </c>
      <c r="G496" s="23">
        <f>bonus_calc[[#This Row],[Salary]]*bonus_calc[[#This Row],[Bonus pct]]</f>
        <v>3248</v>
      </c>
    </row>
    <row r="497" spans="1:7" x14ac:dyDescent="0.3">
      <c r="A497" s="1" t="s">
        <v>556</v>
      </c>
      <c r="B497" s="14" t="s">
        <v>12</v>
      </c>
      <c r="C497" s="14" t="s">
        <v>29</v>
      </c>
      <c r="D497" s="15">
        <v>111230</v>
      </c>
      <c r="E497" s="1" t="s">
        <v>25</v>
      </c>
      <c r="F497" s="24">
        <v>2.4E-2</v>
      </c>
      <c r="G497" s="23">
        <f>bonus_calc[[#This Row],[Salary]]*bonus_calc[[#This Row],[Bonus pct]]</f>
        <v>2669.52</v>
      </c>
    </row>
    <row r="498" spans="1:7" x14ac:dyDescent="0.3">
      <c r="A498" s="1" t="s">
        <v>557</v>
      </c>
      <c r="B498" s="14" t="s">
        <v>7</v>
      </c>
      <c r="C498" s="14" t="s">
        <v>8</v>
      </c>
      <c r="D498" s="15">
        <v>99530</v>
      </c>
      <c r="E498" s="1" t="s">
        <v>25</v>
      </c>
      <c r="F498" s="24">
        <v>0.04</v>
      </c>
      <c r="G498" s="23">
        <f>bonus_calc[[#This Row],[Salary]]*bonus_calc[[#This Row],[Bonus pct]]</f>
        <v>3981.2000000000003</v>
      </c>
    </row>
    <row r="499" spans="1:7" x14ac:dyDescent="0.3">
      <c r="A499" s="1" t="s">
        <v>558</v>
      </c>
      <c r="B499" s="14" t="s">
        <v>7</v>
      </c>
      <c r="C499" s="14" t="s">
        <v>19</v>
      </c>
      <c r="D499" s="15">
        <v>90880</v>
      </c>
      <c r="E499" s="1" t="s">
        <v>25</v>
      </c>
      <c r="F499" s="24">
        <v>2.1000000000000001E-2</v>
      </c>
      <c r="G499" s="23">
        <f>bonus_calc[[#This Row],[Salary]]*bonus_calc[[#This Row],[Bonus pct]]</f>
        <v>1908.48</v>
      </c>
    </row>
    <row r="500" spans="1:7" x14ac:dyDescent="0.3">
      <c r="A500" s="1" t="s">
        <v>559</v>
      </c>
      <c r="B500" s="14" t="s">
        <v>12</v>
      </c>
      <c r="C500" s="14" t="s">
        <v>45</v>
      </c>
      <c r="D500" s="15">
        <v>35980</v>
      </c>
      <c r="E500" s="1" t="s">
        <v>25</v>
      </c>
      <c r="F500" s="24">
        <v>3.3000000000000002E-2</v>
      </c>
      <c r="G500" s="23">
        <f>bonus_calc[[#This Row],[Salary]]*bonus_calc[[#This Row],[Bonus pct]]</f>
        <v>1187.3400000000001</v>
      </c>
    </row>
    <row r="501" spans="1:7" x14ac:dyDescent="0.3">
      <c r="A501" s="1" t="s">
        <v>560</v>
      </c>
      <c r="B501" s="14" t="s">
        <v>7</v>
      </c>
      <c r="C501" s="14" t="s">
        <v>32</v>
      </c>
      <c r="D501" s="15">
        <v>72500</v>
      </c>
      <c r="E501" s="1" t="s">
        <v>14</v>
      </c>
      <c r="F501" s="24">
        <v>5.0999999999999997E-2</v>
      </c>
      <c r="G501" s="23">
        <f>bonus_calc[[#This Row],[Salary]]*bonus_calc[[#This Row],[Bonus pct]]</f>
        <v>3697.4999999999995</v>
      </c>
    </row>
    <row r="502" spans="1:7" x14ac:dyDescent="0.3">
      <c r="A502" s="1" t="s">
        <v>561</v>
      </c>
      <c r="B502" s="14" t="s">
        <v>12</v>
      </c>
      <c r="C502" s="14" t="s">
        <v>8</v>
      </c>
      <c r="D502" s="15">
        <v>65700</v>
      </c>
      <c r="E502" s="1" t="s">
        <v>10</v>
      </c>
      <c r="F502" s="24">
        <v>7.5999999999999998E-2</v>
      </c>
      <c r="G502" s="23">
        <f>bonus_calc[[#This Row],[Salary]]*bonus_calc[[#This Row],[Bonus pct]]</f>
        <v>4993.2</v>
      </c>
    </row>
    <row r="503" spans="1:7" x14ac:dyDescent="0.3">
      <c r="A503" s="1" t="s">
        <v>562</v>
      </c>
      <c r="B503" s="14" t="s">
        <v>12</v>
      </c>
      <c r="C503" s="14" t="s">
        <v>63</v>
      </c>
      <c r="D503" s="15">
        <v>109170</v>
      </c>
      <c r="E503" s="1" t="s">
        <v>25</v>
      </c>
      <c r="F503" s="24">
        <v>2.3E-2</v>
      </c>
      <c r="G503" s="23">
        <f>bonus_calc[[#This Row],[Salary]]*bonus_calc[[#This Row],[Bonus pct]]</f>
        <v>2510.91</v>
      </c>
    </row>
    <row r="504" spans="1:7" x14ac:dyDescent="0.3">
      <c r="A504" s="1" t="s">
        <v>563</v>
      </c>
      <c r="B504" s="14" t="s">
        <v>7</v>
      </c>
      <c r="C504" s="14" t="s">
        <v>29</v>
      </c>
      <c r="D504" s="15">
        <v>95020</v>
      </c>
      <c r="E504" s="1" t="s">
        <v>14</v>
      </c>
      <c r="F504" s="24">
        <v>4.2999999999999997E-2</v>
      </c>
      <c r="G504" s="23">
        <f>bonus_calc[[#This Row],[Salary]]*bonus_calc[[#This Row],[Bonus pct]]</f>
        <v>4085.8599999999997</v>
      </c>
    </row>
    <row r="505" spans="1:7" x14ac:dyDescent="0.3">
      <c r="A505" s="1" t="s">
        <v>564</v>
      </c>
      <c r="B505" s="14" t="s">
        <v>12</v>
      </c>
      <c r="C505" s="14" t="s">
        <v>63</v>
      </c>
      <c r="D505" s="15">
        <v>72500</v>
      </c>
      <c r="E505" s="1" t="s">
        <v>14</v>
      </c>
      <c r="F505" s="24">
        <v>5.3999999999999999E-2</v>
      </c>
      <c r="G505" s="23">
        <f>bonus_calc[[#This Row],[Salary]]*bonus_calc[[#This Row],[Bonus pct]]</f>
        <v>3915</v>
      </c>
    </row>
    <row r="506" spans="1:7" x14ac:dyDescent="0.3">
      <c r="A506" s="1" t="s">
        <v>565</v>
      </c>
      <c r="B506" s="14" t="s">
        <v>7</v>
      </c>
      <c r="C506" s="14" t="s">
        <v>45</v>
      </c>
      <c r="D506" s="15">
        <v>87290</v>
      </c>
      <c r="E506" s="1" t="s">
        <v>25</v>
      </c>
      <c r="F506" s="24">
        <v>3.3000000000000002E-2</v>
      </c>
      <c r="G506" s="23">
        <f>bonus_calc[[#This Row],[Salary]]*bonus_calc[[#This Row],[Bonus pct]]</f>
        <v>2880.57</v>
      </c>
    </row>
    <row r="507" spans="1:7" x14ac:dyDescent="0.3">
      <c r="A507" s="1" t="s">
        <v>566</v>
      </c>
      <c r="B507" s="14" t="s">
        <v>12</v>
      </c>
      <c r="C507" s="14" t="s">
        <v>13</v>
      </c>
      <c r="D507" s="15">
        <v>97110</v>
      </c>
      <c r="E507" s="1" t="s">
        <v>10</v>
      </c>
      <c r="F507" s="24">
        <v>6.0999999999999999E-2</v>
      </c>
      <c r="G507" s="23">
        <f>bonus_calc[[#This Row],[Salary]]*bonus_calc[[#This Row],[Bonus pct]]</f>
        <v>5923.71</v>
      </c>
    </row>
    <row r="508" spans="1:7" x14ac:dyDescent="0.3">
      <c r="A508" s="1" t="s">
        <v>567</v>
      </c>
      <c r="B508" s="14" t="s">
        <v>12</v>
      </c>
      <c r="C508" s="14" t="s">
        <v>37</v>
      </c>
      <c r="D508" s="15">
        <v>59430</v>
      </c>
      <c r="E508" s="1" t="s">
        <v>20</v>
      </c>
      <c r="F508" s="24">
        <v>1.9E-2</v>
      </c>
      <c r="G508" s="23">
        <f>bonus_calc[[#This Row],[Salary]]*bonus_calc[[#This Row],[Bonus pct]]</f>
        <v>1129.17</v>
      </c>
    </row>
    <row r="509" spans="1:7" x14ac:dyDescent="0.3">
      <c r="A509" s="1" t="s">
        <v>568</v>
      </c>
      <c r="B509" s="14" t="s">
        <v>12</v>
      </c>
      <c r="C509" s="14" t="s">
        <v>48</v>
      </c>
      <c r="D509" s="15">
        <v>112120</v>
      </c>
      <c r="E509" s="1" t="s">
        <v>25</v>
      </c>
      <c r="F509" s="24">
        <v>3.3000000000000002E-2</v>
      </c>
      <c r="G509" s="23">
        <f>bonus_calc[[#This Row],[Salary]]*bonus_calc[[#This Row],[Bonus pct]]</f>
        <v>3699.96</v>
      </c>
    </row>
    <row r="510" spans="1:7" x14ac:dyDescent="0.3">
      <c r="A510" s="1" t="s">
        <v>570</v>
      </c>
      <c r="B510" s="14" t="s">
        <v>12</v>
      </c>
      <c r="C510" s="14" t="s">
        <v>37</v>
      </c>
      <c r="D510" s="15">
        <v>28160</v>
      </c>
      <c r="E510" s="1" t="s">
        <v>14</v>
      </c>
      <c r="F510" s="24">
        <v>0.05</v>
      </c>
      <c r="G510" s="23">
        <f>bonus_calc[[#This Row],[Salary]]*bonus_calc[[#This Row],[Bonus pct]]</f>
        <v>1408</v>
      </c>
    </row>
    <row r="511" spans="1:7" x14ac:dyDescent="0.3">
      <c r="A511" s="1" t="s">
        <v>571</v>
      </c>
      <c r="B511" s="14" t="s">
        <v>7</v>
      </c>
      <c r="C511" s="14" t="s">
        <v>37</v>
      </c>
      <c r="D511" s="15">
        <v>75870</v>
      </c>
      <c r="E511" s="1" t="s">
        <v>25</v>
      </c>
      <c r="F511" s="24">
        <v>2.1000000000000001E-2</v>
      </c>
      <c r="G511" s="23">
        <f>bonus_calc[[#This Row],[Salary]]*bonus_calc[[#This Row],[Bonus pct]]</f>
        <v>1593.2700000000002</v>
      </c>
    </row>
    <row r="512" spans="1:7" x14ac:dyDescent="0.3">
      <c r="A512" s="1" t="s">
        <v>572</v>
      </c>
      <c r="B512" s="14" t="s">
        <v>7</v>
      </c>
      <c r="C512" s="14" t="s">
        <v>50</v>
      </c>
      <c r="D512" s="15">
        <v>93270</v>
      </c>
      <c r="E512" s="1" t="s">
        <v>25</v>
      </c>
      <c r="F512" s="24">
        <v>0.02</v>
      </c>
      <c r="G512" s="23">
        <f>bonus_calc[[#This Row],[Salary]]*bonus_calc[[#This Row],[Bonus pct]]</f>
        <v>1865.4</v>
      </c>
    </row>
    <row r="513" spans="1:7" x14ac:dyDescent="0.3">
      <c r="A513" s="1" t="s">
        <v>573</v>
      </c>
      <c r="B513" s="14" t="s">
        <v>12</v>
      </c>
      <c r="C513" s="14" t="s">
        <v>8</v>
      </c>
      <c r="D513" s="15">
        <v>42730</v>
      </c>
      <c r="E513" s="1" t="s">
        <v>25</v>
      </c>
      <c r="F513" s="24">
        <v>2.1000000000000001E-2</v>
      </c>
      <c r="G513" s="23">
        <f>bonus_calc[[#This Row],[Salary]]*bonus_calc[[#This Row],[Bonus pct]]</f>
        <v>897.33</v>
      </c>
    </row>
    <row r="514" spans="1:7" x14ac:dyDescent="0.3">
      <c r="A514" s="1" t="s">
        <v>574</v>
      </c>
      <c r="B514" s="14" t="s">
        <v>12</v>
      </c>
      <c r="C514" s="14" t="s">
        <v>19</v>
      </c>
      <c r="D514" s="15">
        <v>80610</v>
      </c>
      <c r="E514" s="1" t="s">
        <v>20</v>
      </c>
      <c r="F514" s="24">
        <v>0.01</v>
      </c>
      <c r="G514" s="23">
        <f>bonus_calc[[#This Row],[Salary]]*bonus_calc[[#This Row],[Bonus pct]]</f>
        <v>806.1</v>
      </c>
    </row>
    <row r="515" spans="1:7" x14ac:dyDescent="0.3">
      <c r="A515" s="1" t="s">
        <v>577</v>
      </c>
      <c r="B515" s="14" t="s">
        <v>12</v>
      </c>
      <c r="C515" s="14" t="s">
        <v>45</v>
      </c>
      <c r="D515" s="15">
        <v>69060</v>
      </c>
      <c r="E515" s="1" t="s">
        <v>14</v>
      </c>
      <c r="F515" s="24">
        <v>5.2999999999999999E-2</v>
      </c>
      <c r="G515" s="23">
        <f>bonus_calc[[#This Row],[Salary]]*bonus_calc[[#This Row],[Bonus pct]]</f>
        <v>3660.18</v>
      </c>
    </row>
    <row r="516" spans="1:7" x14ac:dyDescent="0.3">
      <c r="A516" s="1" t="s">
        <v>578</v>
      </c>
      <c r="B516" s="14" t="s">
        <v>12</v>
      </c>
      <c r="C516" s="14" t="s">
        <v>45</v>
      </c>
      <c r="D516" s="15">
        <v>31280</v>
      </c>
      <c r="E516" s="1" t="s">
        <v>25</v>
      </c>
      <c r="F516" s="24">
        <v>2.1000000000000001E-2</v>
      </c>
      <c r="G516" s="23">
        <f>bonus_calc[[#This Row],[Salary]]*bonus_calc[[#This Row],[Bonus pct]]</f>
        <v>656.88</v>
      </c>
    </row>
    <row r="517" spans="1:7" x14ac:dyDescent="0.3">
      <c r="A517" s="1" t="s">
        <v>579</v>
      </c>
      <c r="B517" s="14" t="s">
        <v>12</v>
      </c>
      <c r="C517" s="14" t="s">
        <v>29</v>
      </c>
      <c r="D517" s="15">
        <v>96610</v>
      </c>
      <c r="E517" s="1" t="s">
        <v>14</v>
      </c>
      <c r="F517" s="24">
        <v>4.1000000000000002E-2</v>
      </c>
      <c r="G517" s="23">
        <f>bonus_calc[[#This Row],[Salary]]*bonus_calc[[#This Row],[Bonus pct]]</f>
        <v>3961.01</v>
      </c>
    </row>
    <row r="518" spans="1:7" x14ac:dyDescent="0.3">
      <c r="A518" s="1" t="s">
        <v>580</v>
      </c>
      <c r="B518" s="14" t="s">
        <v>7</v>
      </c>
      <c r="C518" s="14" t="s">
        <v>37</v>
      </c>
      <c r="D518" s="15">
        <v>37020</v>
      </c>
      <c r="E518" s="1" t="s">
        <v>20</v>
      </c>
      <c r="F518" s="24">
        <v>1.9E-2</v>
      </c>
      <c r="G518" s="23">
        <f>bonus_calc[[#This Row],[Salary]]*bonus_calc[[#This Row],[Bonus pct]]</f>
        <v>703.38</v>
      </c>
    </row>
    <row r="519" spans="1:7" x14ac:dyDescent="0.3">
      <c r="A519" s="1" t="s">
        <v>581</v>
      </c>
      <c r="B519" s="14" t="s">
        <v>7</v>
      </c>
      <c r="C519" s="14" t="s">
        <v>13</v>
      </c>
      <c r="D519" s="15">
        <v>54970</v>
      </c>
      <c r="E519" s="1" t="s">
        <v>25</v>
      </c>
      <c r="F519" s="24">
        <v>2.1000000000000001E-2</v>
      </c>
      <c r="G519" s="23">
        <f>bonus_calc[[#This Row],[Salary]]*bonus_calc[[#This Row],[Bonus pct]]</f>
        <v>1154.3700000000001</v>
      </c>
    </row>
    <row r="520" spans="1:7" x14ac:dyDescent="0.3">
      <c r="A520" s="1" t="s">
        <v>583</v>
      </c>
      <c r="B520" s="14" t="s">
        <v>12</v>
      </c>
      <c r="C520" s="14" t="s">
        <v>17</v>
      </c>
      <c r="D520" s="15">
        <v>41910</v>
      </c>
      <c r="E520" s="1" t="s">
        <v>25</v>
      </c>
      <c r="F520" s="24">
        <v>2.7E-2</v>
      </c>
      <c r="G520" s="23">
        <f>bonus_calc[[#This Row],[Salary]]*bonus_calc[[#This Row],[Bonus pct]]</f>
        <v>1131.57</v>
      </c>
    </row>
    <row r="521" spans="1:7" x14ac:dyDescent="0.3">
      <c r="A521" s="1" t="s">
        <v>584</v>
      </c>
      <c r="B521" s="14" t="s">
        <v>7</v>
      </c>
      <c r="C521" s="14" t="s">
        <v>19</v>
      </c>
      <c r="D521" s="15">
        <v>116970</v>
      </c>
      <c r="E521" s="1" t="s">
        <v>25</v>
      </c>
      <c r="F521" s="24">
        <v>2.3E-2</v>
      </c>
      <c r="G521" s="23">
        <f>bonus_calc[[#This Row],[Salary]]*bonus_calc[[#This Row],[Bonus pct]]</f>
        <v>2690.31</v>
      </c>
    </row>
    <row r="522" spans="1:7" x14ac:dyDescent="0.3">
      <c r="A522" s="1" t="s">
        <v>585</v>
      </c>
      <c r="B522" s="14" t="s">
        <v>7</v>
      </c>
      <c r="C522" s="14" t="s">
        <v>32</v>
      </c>
      <c r="D522" s="15">
        <v>88030</v>
      </c>
      <c r="E522" s="1" t="s">
        <v>25</v>
      </c>
      <c r="F522" s="24">
        <v>2.4E-2</v>
      </c>
      <c r="G522" s="23">
        <f>bonus_calc[[#This Row],[Salary]]*bonus_calc[[#This Row],[Bonus pct]]</f>
        <v>2112.7200000000003</v>
      </c>
    </row>
    <row r="523" spans="1:7" x14ac:dyDescent="0.3">
      <c r="A523" s="1" t="s">
        <v>586</v>
      </c>
      <c r="B523" s="14" t="s">
        <v>7</v>
      </c>
      <c r="C523" s="14" t="s">
        <v>8</v>
      </c>
      <c r="D523" s="15">
        <v>86390</v>
      </c>
      <c r="E523" s="1" t="s">
        <v>20</v>
      </c>
      <c r="F523" s="24">
        <v>1.4999999999999999E-2</v>
      </c>
      <c r="G523" s="23">
        <f>bonus_calc[[#This Row],[Salary]]*bonus_calc[[#This Row],[Bonus pct]]</f>
        <v>1295.8499999999999</v>
      </c>
    </row>
    <row r="524" spans="1:7" x14ac:dyDescent="0.3">
      <c r="A524" s="1" t="s">
        <v>587</v>
      </c>
      <c r="B524" s="14" t="s">
        <v>12</v>
      </c>
      <c r="C524" s="14" t="s">
        <v>29</v>
      </c>
      <c r="D524" s="15">
        <v>81150</v>
      </c>
      <c r="E524" s="1" t="s">
        <v>25</v>
      </c>
      <c r="F524" s="24">
        <v>2.3E-2</v>
      </c>
      <c r="G524" s="23">
        <f>bonus_calc[[#This Row],[Salary]]*bonus_calc[[#This Row],[Bonus pct]]</f>
        <v>1866.45</v>
      </c>
    </row>
    <row r="525" spans="1:7" x14ac:dyDescent="0.3">
      <c r="A525" s="1" t="s">
        <v>588</v>
      </c>
      <c r="B525" s="14" t="s">
        <v>12</v>
      </c>
      <c r="C525" s="14" t="s">
        <v>45</v>
      </c>
      <c r="D525" s="15">
        <v>71820</v>
      </c>
      <c r="E525" s="1" t="s">
        <v>20</v>
      </c>
      <c r="F525" s="24">
        <v>1.2999999999999999E-2</v>
      </c>
      <c r="G525" s="23">
        <f>bonus_calc[[#This Row],[Salary]]*bonus_calc[[#This Row],[Bonus pct]]</f>
        <v>933.66</v>
      </c>
    </row>
    <row r="526" spans="1:7" x14ac:dyDescent="0.3">
      <c r="A526" s="1" t="s">
        <v>589</v>
      </c>
      <c r="B526" s="14" t="s">
        <v>7</v>
      </c>
      <c r="C526" s="14" t="s">
        <v>29</v>
      </c>
      <c r="D526" s="15">
        <v>85460</v>
      </c>
      <c r="E526" s="1" t="s">
        <v>25</v>
      </c>
      <c r="F526" s="24">
        <v>2.7E-2</v>
      </c>
      <c r="G526" s="23">
        <f>bonus_calc[[#This Row],[Salary]]*bonus_calc[[#This Row],[Bonus pct]]</f>
        <v>2307.42</v>
      </c>
    </row>
    <row r="527" spans="1:7" x14ac:dyDescent="0.3">
      <c r="A527" s="1" t="s">
        <v>590</v>
      </c>
      <c r="B527" s="14" t="s">
        <v>12</v>
      </c>
      <c r="C527" s="14" t="s">
        <v>63</v>
      </c>
      <c r="D527" s="15">
        <v>91190</v>
      </c>
      <c r="E527" s="1" t="s">
        <v>20</v>
      </c>
      <c r="F527" s="24">
        <v>1.9E-2</v>
      </c>
      <c r="G527" s="23">
        <f>bonus_calc[[#This Row],[Salary]]*bonus_calc[[#This Row],[Bonus pct]]</f>
        <v>1732.61</v>
      </c>
    </row>
    <row r="528" spans="1:7" x14ac:dyDescent="0.3">
      <c r="A528" s="1" t="s">
        <v>591</v>
      </c>
      <c r="B528" s="14" t="s">
        <v>7</v>
      </c>
      <c r="C528" s="14" t="s">
        <v>50</v>
      </c>
      <c r="D528" s="15">
        <v>93160</v>
      </c>
      <c r="E528" s="1" t="s">
        <v>25</v>
      </c>
      <c r="F528" s="24">
        <v>2.1000000000000001E-2</v>
      </c>
      <c r="G528" s="23">
        <f>bonus_calc[[#This Row],[Salary]]*bonus_calc[[#This Row],[Bonus pct]]</f>
        <v>1956.3600000000001</v>
      </c>
    </row>
    <row r="529" spans="1:7" x14ac:dyDescent="0.3">
      <c r="A529" s="1" t="s">
        <v>592</v>
      </c>
      <c r="B529" s="14" t="s">
        <v>12</v>
      </c>
      <c r="C529" s="14" t="s">
        <v>19</v>
      </c>
      <c r="D529" s="15">
        <v>110950</v>
      </c>
      <c r="E529" s="1" t="s">
        <v>25</v>
      </c>
      <c r="F529" s="24">
        <v>2.8000000000000001E-2</v>
      </c>
      <c r="G529" s="23">
        <f>bonus_calc[[#This Row],[Salary]]*bonus_calc[[#This Row],[Bonus pct]]</f>
        <v>3106.6</v>
      </c>
    </row>
    <row r="530" spans="1:7" x14ac:dyDescent="0.3">
      <c r="A530" s="1" t="s">
        <v>593</v>
      </c>
      <c r="B530" s="14" t="s">
        <v>7</v>
      </c>
      <c r="C530" s="14" t="s">
        <v>32</v>
      </c>
      <c r="D530" s="15">
        <v>35990</v>
      </c>
      <c r="E530" s="1" t="s">
        <v>25</v>
      </c>
      <c r="F530" s="24">
        <v>2.1000000000000001E-2</v>
      </c>
      <c r="G530" s="23">
        <f>bonus_calc[[#This Row],[Salary]]*bonus_calc[[#This Row],[Bonus pct]]</f>
        <v>755.79000000000008</v>
      </c>
    </row>
    <row r="531" spans="1:7" x14ac:dyDescent="0.3">
      <c r="A531" s="1" t="s">
        <v>595</v>
      </c>
      <c r="B531" s="14" t="s">
        <v>12</v>
      </c>
      <c r="C531" s="14" t="s">
        <v>32</v>
      </c>
      <c r="D531" s="15">
        <v>39970</v>
      </c>
      <c r="E531" s="1" t="s">
        <v>46</v>
      </c>
      <c r="F531" s="24">
        <v>5.0000000000000001E-3</v>
      </c>
      <c r="G531" s="23">
        <f>bonus_calc[[#This Row],[Salary]]*bonus_calc[[#This Row],[Bonus pct]]</f>
        <v>199.85</v>
      </c>
    </row>
    <row r="532" spans="1:7" x14ac:dyDescent="0.3">
      <c r="A532" s="1" t="s">
        <v>596</v>
      </c>
      <c r="B532" s="14" t="s">
        <v>7</v>
      </c>
      <c r="C532" s="14" t="s">
        <v>13</v>
      </c>
      <c r="D532" s="15">
        <v>79520</v>
      </c>
      <c r="E532" s="1" t="s">
        <v>25</v>
      </c>
      <c r="F532" s="24">
        <v>3.2000000000000001E-2</v>
      </c>
      <c r="G532" s="23">
        <f>bonus_calc[[#This Row],[Salary]]*bonus_calc[[#This Row],[Bonus pct]]</f>
        <v>2544.64</v>
      </c>
    </row>
    <row r="533" spans="1:7" x14ac:dyDescent="0.3">
      <c r="A533" s="1" t="s">
        <v>598</v>
      </c>
      <c r="B533" s="14" t="s">
        <v>7</v>
      </c>
      <c r="C533" s="14" t="s">
        <v>45</v>
      </c>
      <c r="D533" s="15">
        <v>52120</v>
      </c>
      <c r="E533" s="1" t="s">
        <v>25</v>
      </c>
      <c r="F533" s="24">
        <v>2.4E-2</v>
      </c>
      <c r="G533" s="23">
        <f>bonus_calc[[#This Row],[Salary]]*bonus_calc[[#This Row],[Bonus pct]]</f>
        <v>1250.8800000000001</v>
      </c>
    </row>
    <row r="534" spans="1:7" x14ac:dyDescent="0.3">
      <c r="A534" s="1" t="s">
        <v>599</v>
      </c>
      <c r="B534" s="14" t="s">
        <v>7</v>
      </c>
      <c r="C534" s="14" t="s">
        <v>63</v>
      </c>
      <c r="D534" s="15">
        <v>60010</v>
      </c>
      <c r="E534" s="1" t="s">
        <v>25</v>
      </c>
      <c r="F534" s="24">
        <v>3.5000000000000003E-2</v>
      </c>
      <c r="G534" s="23">
        <f>bonus_calc[[#This Row],[Salary]]*bonus_calc[[#This Row],[Bonus pct]]</f>
        <v>2100.3500000000004</v>
      </c>
    </row>
    <row r="535" spans="1:7" x14ac:dyDescent="0.3">
      <c r="A535" s="1" t="s">
        <v>600</v>
      </c>
      <c r="B535" s="14" t="s">
        <v>7</v>
      </c>
      <c r="C535" s="14" t="s">
        <v>45</v>
      </c>
      <c r="D535" s="15">
        <v>35440</v>
      </c>
      <c r="E535" s="1" t="s">
        <v>25</v>
      </c>
      <c r="F535" s="24">
        <v>2.1000000000000001E-2</v>
      </c>
      <c r="G535" s="23">
        <f>bonus_calc[[#This Row],[Salary]]*bonus_calc[[#This Row],[Bonus pct]]</f>
        <v>744.24</v>
      </c>
    </row>
    <row r="536" spans="1:7" x14ac:dyDescent="0.3">
      <c r="A536" s="1" t="s">
        <v>601</v>
      </c>
      <c r="B536" s="14" t="s">
        <v>12</v>
      </c>
      <c r="C536" s="14" t="s">
        <v>17</v>
      </c>
      <c r="D536" s="15">
        <v>56370</v>
      </c>
      <c r="E536" s="1" t="s">
        <v>25</v>
      </c>
      <c r="F536" s="24">
        <v>2.1000000000000001E-2</v>
      </c>
      <c r="G536" s="23">
        <f>bonus_calc[[#This Row],[Salary]]*bonus_calc[[#This Row],[Bonus pct]]</f>
        <v>1183.77</v>
      </c>
    </row>
    <row r="537" spans="1:7" x14ac:dyDescent="0.3">
      <c r="A537" s="1" t="s">
        <v>602</v>
      </c>
      <c r="B537" s="14" t="s">
        <v>7</v>
      </c>
      <c r="C537" s="14" t="s">
        <v>19</v>
      </c>
      <c r="D537" s="15">
        <v>105610</v>
      </c>
      <c r="E537" s="1" t="s">
        <v>25</v>
      </c>
      <c r="F537" s="24">
        <v>2.1000000000000001E-2</v>
      </c>
      <c r="G537" s="23">
        <f>bonus_calc[[#This Row],[Salary]]*bonus_calc[[#This Row],[Bonus pct]]</f>
        <v>2217.81</v>
      </c>
    </row>
    <row r="538" spans="1:7" x14ac:dyDescent="0.3">
      <c r="A538" s="1" t="s">
        <v>603</v>
      </c>
      <c r="B538" s="14" t="s">
        <v>12</v>
      </c>
      <c r="C538" s="14" t="s">
        <v>37</v>
      </c>
      <c r="D538" s="15">
        <v>113280</v>
      </c>
      <c r="E538" s="1" t="s">
        <v>25</v>
      </c>
      <c r="F538" s="24">
        <v>2.1000000000000001E-2</v>
      </c>
      <c r="G538" s="23">
        <f>bonus_calc[[#This Row],[Salary]]*bonus_calc[[#This Row],[Bonus pct]]</f>
        <v>2378.88</v>
      </c>
    </row>
    <row r="539" spans="1:7" x14ac:dyDescent="0.3">
      <c r="A539" s="1" t="s">
        <v>604</v>
      </c>
      <c r="B539" s="14" t="s">
        <v>7</v>
      </c>
      <c r="C539" s="14" t="s">
        <v>50</v>
      </c>
      <c r="D539" s="15">
        <v>41980</v>
      </c>
      <c r="E539" s="1" t="s">
        <v>20</v>
      </c>
      <c r="F539" s="24">
        <v>1.9E-2</v>
      </c>
      <c r="G539" s="23">
        <f>bonus_calc[[#This Row],[Salary]]*bonus_calc[[#This Row],[Bonus pct]]</f>
        <v>797.62</v>
      </c>
    </row>
    <row r="540" spans="1:7" x14ac:dyDescent="0.3">
      <c r="A540" s="1" t="s">
        <v>605</v>
      </c>
      <c r="B540" s="14" t="s">
        <v>12</v>
      </c>
      <c r="C540" s="14" t="s">
        <v>50</v>
      </c>
      <c r="D540" s="15">
        <v>103670</v>
      </c>
      <c r="E540" s="1" t="s">
        <v>14</v>
      </c>
      <c r="F540" s="24">
        <v>5.8000000000000003E-2</v>
      </c>
      <c r="G540" s="23">
        <f>bonus_calc[[#This Row],[Salary]]*bonus_calc[[#This Row],[Bonus pct]]</f>
        <v>6012.8600000000006</v>
      </c>
    </row>
    <row r="541" spans="1:7" x14ac:dyDescent="0.3">
      <c r="A541" s="1" t="s">
        <v>606</v>
      </c>
      <c r="B541" s="14" t="s">
        <v>7</v>
      </c>
      <c r="C541" s="14" t="s">
        <v>32</v>
      </c>
      <c r="D541" s="15">
        <v>89690</v>
      </c>
      <c r="E541" s="1" t="s">
        <v>14</v>
      </c>
      <c r="F541" s="24">
        <v>5.3999999999999999E-2</v>
      </c>
      <c r="G541" s="23">
        <f>bonus_calc[[#This Row],[Salary]]*bonus_calc[[#This Row],[Bonus pct]]</f>
        <v>4843.26</v>
      </c>
    </row>
    <row r="542" spans="1:7" x14ac:dyDescent="0.3">
      <c r="A542" s="1" t="s">
        <v>607</v>
      </c>
      <c r="B542" s="14" t="s">
        <v>12</v>
      </c>
      <c r="C542" s="14" t="s">
        <v>29</v>
      </c>
      <c r="D542" s="15">
        <v>96320</v>
      </c>
      <c r="E542" s="1" t="s">
        <v>14</v>
      </c>
      <c r="F542" s="24">
        <v>5.0999999999999997E-2</v>
      </c>
      <c r="G542" s="23">
        <f>bonus_calc[[#This Row],[Salary]]*bonus_calc[[#This Row],[Bonus pct]]</f>
        <v>4912.32</v>
      </c>
    </row>
    <row r="543" spans="1:7" x14ac:dyDescent="0.3">
      <c r="A543" s="1" t="s">
        <v>608</v>
      </c>
      <c r="B543" s="14" t="s">
        <v>7</v>
      </c>
      <c r="C543" s="14" t="s">
        <v>29</v>
      </c>
      <c r="D543" s="15">
        <v>87620</v>
      </c>
      <c r="E543" s="1" t="s">
        <v>25</v>
      </c>
      <c r="F543" s="24">
        <v>3.2000000000000001E-2</v>
      </c>
      <c r="G543" s="23">
        <f>bonus_calc[[#This Row],[Salary]]*bonus_calc[[#This Row],[Bonus pct]]</f>
        <v>2803.84</v>
      </c>
    </row>
    <row r="544" spans="1:7" x14ac:dyDescent="0.3">
      <c r="A544" s="1" t="s">
        <v>609</v>
      </c>
      <c r="B544" s="14" t="s">
        <v>12</v>
      </c>
      <c r="C544" s="14" t="s">
        <v>37</v>
      </c>
      <c r="D544" s="15">
        <v>48250</v>
      </c>
      <c r="E544" s="1" t="s">
        <v>10</v>
      </c>
      <c r="F544" s="24">
        <v>7.0999999999999994E-2</v>
      </c>
      <c r="G544" s="23">
        <f>bonus_calc[[#This Row],[Salary]]*bonus_calc[[#This Row],[Bonus pct]]</f>
        <v>3425.7499999999995</v>
      </c>
    </row>
    <row r="545" spans="1:7" x14ac:dyDescent="0.3">
      <c r="A545" s="1" t="s">
        <v>610</v>
      </c>
      <c r="B545" s="14" t="s">
        <v>12</v>
      </c>
      <c r="C545" s="14" t="s">
        <v>50</v>
      </c>
      <c r="D545" s="15">
        <v>85780</v>
      </c>
      <c r="E545" s="1" t="s">
        <v>25</v>
      </c>
      <c r="F545" s="24">
        <v>0.02</v>
      </c>
      <c r="G545" s="23">
        <f>bonus_calc[[#This Row],[Salary]]*bonus_calc[[#This Row],[Bonus pct]]</f>
        <v>1715.6000000000001</v>
      </c>
    </row>
    <row r="546" spans="1:7" x14ac:dyDescent="0.3">
      <c r="A546" s="1" t="s">
        <v>611</v>
      </c>
      <c r="B546" s="14" t="s">
        <v>7</v>
      </c>
      <c r="C546" s="14" t="s">
        <v>19</v>
      </c>
      <c r="D546" s="15">
        <v>54010</v>
      </c>
      <c r="E546" s="1" t="s">
        <v>25</v>
      </c>
      <c r="F546" s="24">
        <v>3.2000000000000001E-2</v>
      </c>
      <c r="G546" s="23">
        <f>bonus_calc[[#This Row],[Salary]]*bonus_calc[[#This Row],[Bonus pct]]</f>
        <v>1728.32</v>
      </c>
    </row>
    <row r="547" spans="1:7" x14ac:dyDescent="0.3">
      <c r="A547" s="1" t="s">
        <v>612</v>
      </c>
      <c r="B547" s="14" t="s">
        <v>12</v>
      </c>
      <c r="C547" s="14" t="s">
        <v>19</v>
      </c>
      <c r="D547" s="15">
        <v>31020</v>
      </c>
      <c r="E547" s="1" t="s">
        <v>46</v>
      </c>
      <c r="F547" s="24">
        <v>5.0000000000000001E-3</v>
      </c>
      <c r="G547" s="23">
        <f>bonus_calc[[#This Row],[Salary]]*bonus_calc[[#This Row],[Bonus pct]]</f>
        <v>155.1</v>
      </c>
    </row>
    <row r="548" spans="1:7" x14ac:dyDescent="0.3">
      <c r="A548" s="1" t="s">
        <v>613</v>
      </c>
      <c r="B548" s="14" t="s">
        <v>7</v>
      </c>
      <c r="C548" s="14" t="s">
        <v>24</v>
      </c>
      <c r="D548" s="15">
        <v>75480</v>
      </c>
      <c r="E548" s="1" t="s">
        <v>10</v>
      </c>
      <c r="F548" s="24">
        <v>7.1999999999999995E-2</v>
      </c>
      <c r="G548" s="23">
        <f>bonus_calc[[#This Row],[Salary]]*bonus_calc[[#This Row],[Bonus pct]]</f>
        <v>5434.5599999999995</v>
      </c>
    </row>
    <row r="549" spans="1:7" x14ac:dyDescent="0.3">
      <c r="A549" s="1" t="s">
        <v>614</v>
      </c>
      <c r="B549" s="14" t="s">
        <v>12</v>
      </c>
      <c r="C549" s="14" t="s">
        <v>50</v>
      </c>
      <c r="D549" s="15">
        <v>93500</v>
      </c>
      <c r="E549" s="1" t="s">
        <v>25</v>
      </c>
      <c r="F549" s="24">
        <v>2.3E-2</v>
      </c>
      <c r="G549" s="23">
        <f>bonus_calc[[#This Row],[Salary]]*bonus_calc[[#This Row],[Bonus pct]]</f>
        <v>2150.5</v>
      </c>
    </row>
    <row r="550" spans="1:7" x14ac:dyDescent="0.3">
      <c r="A550" s="1" t="s">
        <v>615</v>
      </c>
      <c r="B550" s="14" t="s">
        <v>12</v>
      </c>
      <c r="C550" s="14" t="s">
        <v>48</v>
      </c>
      <c r="D550" s="15">
        <v>98630</v>
      </c>
      <c r="E550" s="1" t="s">
        <v>25</v>
      </c>
      <c r="F550" s="24">
        <v>3.5000000000000003E-2</v>
      </c>
      <c r="G550" s="23">
        <f>bonus_calc[[#This Row],[Salary]]*bonus_calc[[#This Row],[Bonus pct]]</f>
        <v>3452.05</v>
      </c>
    </row>
    <row r="551" spans="1:7" x14ac:dyDescent="0.3">
      <c r="A551" s="1" t="s">
        <v>616</v>
      </c>
      <c r="B551" s="14" t="s">
        <v>7</v>
      </c>
      <c r="C551" s="14" t="s">
        <v>45</v>
      </c>
      <c r="D551" s="15">
        <v>76390</v>
      </c>
      <c r="E551" s="1" t="s">
        <v>14</v>
      </c>
      <c r="F551" s="24">
        <v>5.3999999999999999E-2</v>
      </c>
      <c r="G551" s="23">
        <f>bonus_calc[[#This Row],[Salary]]*bonus_calc[[#This Row],[Bonus pct]]</f>
        <v>4125.0600000000004</v>
      </c>
    </row>
    <row r="552" spans="1:7" x14ac:dyDescent="0.3">
      <c r="A552" s="1" t="s">
        <v>617</v>
      </c>
      <c r="B552" s="14" t="s">
        <v>12</v>
      </c>
      <c r="C552" s="14" t="s">
        <v>29</v>
      </c>
      <c r="D552" s="15">
        <v>68010</v>
      </c>
      <c r="E552" s="1" t="s">
        <v>25</v>
      </c>
      <c r="F552" s="24">
        <v>2.4E-2</v>
      </c>
      <c r="G552" s="23">
        <f>bonus_calc[[#This Row],[Salary]]*bonus_calc[[#This Row],[Bonus pct]]</f>
        <v>1632.24</v>
      </c>
    </row>
    <row r="553" spans="1:7" x14ac:dyDescent="0.3">
      <c r="A553" s="1" t="s">
        <v>618</v>
      </c>
      <c r="B553" s="14" t="s">
        <v>7</v>
      </c>
      <c r="C553" s="14" t="s">
        <v>19</v>
      </c>
      <c r="D553" s="15">
        <v>58030</v>
      </c>
      <c r="E553" s="1" t="s">
        <v>46</v>
      </c>
      <c r="F553" s="24">
        <v>5.0000000000000001E-3</v>
      </c>
      <c r="G553" s="23">
        <f>bonus_calc[[#This Row],[Salary]]*bonus_calc[[#This Row],[Bonus pct]]</f>
        <v>290.15000000000003</v>
      </c>
    </row>
    <row r="554" spans="1:7" x14ac:dyDescent="0.3">
      <c r="A554" s="1" t="s">
        <v>619</v>
      </c>
      <c r="B554" s="14" t="s">
        <v>12</v>
      </c>
      <c r="C554" s="14" t="s">
        <v>63</v>
      </c>
      <c r="D554" s="15">
        <v>59300</v>
      </c>
      <c r="E554" s="1" t="s">
        <v>25</v>
      </c>
      <c r="F554" s="24">
        <v>3.3000000000000002E-2</v>
      </c>
      <c r="G554" s="23">
        <f>bonus_calc[[#This Row],[Salary]]*bonus_calc[[#This Row],[Bonus pct]]</f>
        <v>1956.9</v>
      </c>
    </row>
    <row r="555" spans="1:7" x14ac:dyDescent="0.3">
      <c r="A555" s="1" t="s">
        <v>620</v>
      </c>
      <c r="B555" s="14" t="s">
        <v>7</v>
      </c>
      <c r="C555" s="14" t="s">
        <v>32</v>
      </c>
      <c r="D555" s="15">
        <v>51800</v>
      </c>
      <c r="E555" s="1" t="s">
        <v>25</v>
      </c>
      <c r="F555" s="24">
        <v>3.2000000000000001E-2</v>
      </c>
      <c r="G555" s="23">
        <f>bonus_calc[[#This Row],[Salary]]*bonus_calc[[#This Row],[Bonus pct]]</f>
        <v>1657.6000000000001</v>
      </c>
    </row>
    <row r="556" spans="1:7" x14ac:dyDescent="0.3">
      <c r="A556" s="1" t="s">
        <v>621</v>
      </c>
      <c r="B556" s="14" t="s">
        <v>7</v>
      </c>
      <c r="C556" s="14" t="s">
        <v>13</v>
      </c>
      <c r="D556" s="15">
        <v>57930</v>
      </c>
      <c r="E556" s="1" t="s">
        <v>25</v>
      </c>
      <c r="F556" s="24">
        <v>0.02</v>
      </c>
      <c r="G556" s="23">
        <f>bonus_calc[[#This Row],[Salary]]*bonus_calc[[#This Row],[Bonus pct]]</f>
        <v>1158.6000000000001</v>
      </c>
    </row>
    <row r="557" spans="1:7" x14ac:dyDescent="0.3">
      <c r="A557" s="1" t="s">
        <v>622</v>
      </c>
      <c r="B557" s="14" t="s">
        <v>12</v>
      </c>
      <c r="C557" s="14" t="s">
        <v>37</v>
      </c>
      <c r="D557" s="15">
        <v>40530</v>
      </c>
      <c r="E557" s="1" t="s">
        <v>25</v>
      </c>
      <c r="F557" s="24">
        <v>0.02</v>
      </c>
      <c r="G557" s="23">
        <f>bonus_calc[[#This Row],[Salary]]*bonus_calc[[#This Row],[Bonus pct]]</f>
        <v>810.6</v>
      </c>
    </row>
    <row r="558" spans="1:7" x14ac:dyDescent="0.3">
      <c r="A558" s="1" t="s">
        <v>623</v>
      </c>
      <c r="B558" s="14" t="s">
        <v>7</v>
      </c>
      <c r="C558" s="14" t="s">
        <v>17</v>
      </c>
      <c r="D558" s="15">
        <v>48290</v>
      </c>
      <c r="E558" s="1" t="s">
        <v>10</v>
      </c>
      <c r="F558" s="24">
        <v>7.1999999999999995E-2</v>
      </c>
      <c r="G558" s="23">
        <f>bonus_calc[[#This Row],[Salary]]*bonus_calc[[#This Row],[Bonus pct]]</f>
        <v>3476.8799999999997</v>
      </c>
    </row>
    <row r="559" spans="1:7" x14ac:dyDescent="0.3">
      <c r="A559" s="1" t="s">
        <v>624</v>
      </c>
      <c r="B559" s="14" t="s">
        <v>7</v>
      </c>
      <c r="C559" s="14" t="s">
        <v>19</v>
      </c>
      <c r="D559" s="15">
        <v>63720</v>
      </c>
      <c r="E559" s="1" t="s">
        <v>25</v>
      </c>
      <c r="F559" s="24">
        <v>2.1000000000000001E-2</v>
      </c>
      <c r="G559" s="23">
        <f>bonus_calc[[#This Row],[Salary]]*bonus_calc[[#This Row],[Bonus pct]]</f>
        <v>1338.1200000000001</v>
      </c>
    </row>
    <row r="560" spans="1:7" x14ac:dyDescent="0.3">
      <c r="A560" s="1" t="s">
        <v>625</v>
      </c>
      <c r="B560" s="14" t="s">
        <v>7</v>
      </c>
      <c r="C560" s="14" t="s">
        <v>48</v>
      </c>
      <c r="D560" s="15">
        <v>84500</v>
      </c>
      <c r="E560" s="1" t="s">
        <v>25</v>
      </c>
      <c r="F560" s="24">
        <v>2.7E-2</v>
      </c>
      <c r="G560" s="23">
        <f>bonus_calc[[#This Row],[Salary]]*bonus_calc[[#This Row],[Bonus pct]]</f>
        <v>2281.5</v>
      </c>
    </row>
    <row r="561" spans="1:7" x14ac:dyDescent="0.3">
      <c r="A561" s="1" t="s">
        <v>626</v>
      </c>
      <c r="B561" s="14" t="s">
        <v>12</v>
      </c>
      <c r="C561" s="14" t="s">
        <v>17</v>
      </c>
      <c r="D561" s="15">
        <v>67430</v>
      </c>
      <c r="E561" s="1" t="s">
        <v>20</v>
      </c>
      <c r="F561" s="24">
        <v>0.01</v>
      </c>
      <c r="G561" s="23">
        <f>bonus_calc[[#This Row],[Salary]]*bonus_calc[[#This Row],[Bonus pct]]</f>
        <v>674.30000000000007</v>
      </c>
    </row>
    <row r="562" spans="1:7" x14ac:dyDescent="0.3">
      <c r="A562" s="1" t="s">
        <v>627</v>
      </c>
      <c r="B562" s="14" t="s">
        <v>7</v>
      </c>
      <c r="C562" s="14" t="s">
        <v>17</v>
      </c>
      <c r="D562" s="15">
        <v>109120</v>
      </c>
      <c r="E562" s="1" t="s">
        <v>14</v>
      </c>
      <c r="F562" s="24">
        <v>5.0999999999999997E-2</v>
      </c>
      <c r="G562" s="23">
        <f>bonus_calc[[#This Row],[Salary]]*bonus_calc[[#This Row],[Bonus pct]]</f>
        <v>5565.12</v>
      </c>
    </row>
    <row r="563" spans="1:7" x14ac:dyDescent="0.3">
      <c r="A563" s="1" t="s">
        <v>628</v>
      </c>
      <c r="B563" s="14" t="s">
        <v>7</v>
      </c>
      <c r="C563" s="14" t="s">
        <v>17</v>
      </c>
      <c r="D563" s="15">
        <v>69760</v>
      </c>
      <c r="E563" s="1" t="s">
        <v>14</v>
      </c>
      <c r="F563" s="24">
        <v>5.3999999999999999E-2</v>
      </c>
      <c r="G563" s="23">
        <f>bonus_calc[[#This Row],[Salary]]*bonus_calc[[#This Row],[Bonus pct]]</f>
        <v>3767.04</v>
      </c>
    </row>
    <row r="564" spans="1:7" x14ac:dyDescent="0.3">
      <c r="A564" s="1" t="s">
        <v>629</v>
      </c>
      <c r="B564" s="14" t="s">
        <v>7</v>
      </c>
      <c r="C564" s="14" t="s">
        <v>48</v>
      </c>
      <c r="D564" s="15">
        <v>45600</v>
      </c>
      <c r="E564" s="1" t="s">
        <v>25</v>
      </c>
      <c r="F564" s="24">
        <v>2.1000000000000001E-2</v>
      </c>
      <c r="G564" s="23">
        <f>bonus_calc[[#This Row],[Salary]]*bonus_calc[[#This Row],[Bonus pct]]</f>
        <v>957.6</v>
      </c>
    </row>
    <row r="565" spans="1:7" x14ac:dyDescent="0.3">
      <c r="A565" s="1" t="s">
        <v>630</v>
      </c>
      <c r="B565" s="14" t="s">
        <v>7</v>
      </c>
      <c r="C565" s="14" t="s">
        <v>13</v>
      </c>
      <c r="D565" s="15">
        <v>33030</v>
      </c>
      <c r="E565" s="1" t="s">
        <v>20</v>
      </c>
      <c r="F565" s="24">
        <v>1.2999999999999999E-2</v>
      </c>
      <c r="G565" s="23">
        <f>bonus_calc[[#This Row],[Salary]]*bonus_calc[[#This Row],[Bonus pct]]</f>
        <v>429.39</v>
      </c>
    </row>
    <row r="566" spans="1:7" x14ac:dyDescent="0.3">
      <c r="A566" s="1" t="s">
        <v>631</v>
      </c>
      <c r="B566" s="14" t="s">
        <v>7</v>
      </c>
      <c r="C566" s="14" t="s">
        <v>29</v>
      </c>
      <c r="D566" s="15">
        <v>80170</v>
      </c>
      <c r="E566" s="1" t="s">
        <v>14</v>
      </c>
      <c r="F566" s="24">
        <v>4.2999999999999997E-2</v>
      </c>
      <c r="G566" s="23">
        <f>bonus_calc[[#This Row],[Salary]]*bonus_calc[[#This Row],[Bonus pct]]</f>
        <v>3447.31</v>
      </c>
    </row>
    <row r="567" spans="1:7" x14ac:dyDescent="0.3">
      <c r="A567" s="1" t="s">
        <v>632</v>
      </c>
      <c r="B567" s="14" t="s">
        <v>12</v>
      </c>
      <c r="C567" s="14" t="s">
        <v>50</v>
      </c>
      <c r="D567" s="15">
        <v>43510</v>
      </c>
      <c r="E567" s="1" t="s">
        <v>10</v>
      </c>
      <c r="F567" s="24">
        <v>6.0999999999999999E-2</v>
      </c>
      <c r="G567" s="23">
        <f>bonus_calc[[#This Row],[Salary]]*bonus_calc[[#This Row],[Bonus pct]]</f>
        <v>2654.11</v>
      </c>
    </row>
    <row r="568" spans="1:7" x14ac:dyDescent="0.3">
      <c r="A568" s="1" t="s">
        <v>633</v>
      </c>
      <c r="B568" s="14" t="s">
        <v>12</v>
      </c>
      <c r="C568" s="14" t="s">
        <v>17</v>
      </c>
      <c r="D568" s="15">
        <v>49390</v>
      </c>
      <c r="E568" s="1" t="s">
        <v>14</v>
      </c>
      <c r="F568" s="24">
        <v>5.8000000000000003E-2</v>
      </c>
      <c r="G568" s="23">
        <f>bonus_calc[[#This Row],[Salary]]*bonus_calc[[#This Row],[Bonus pct]]</f>
        <v>2864.6200000000003</v>
      </c>
    </row>
    <row r="569" spans="1:7" x14ac:dyDescent="0.3">
      <c r="A569" s="1" t="s">
        <v>634</v>
      </c>
      <c r="B569" s="14" t="s">
        <v>7</v>
      </c>
      <c r="C569" s="14" t="s">
        <v>45</v>
      </c>
      <c r="D569" s="15">
        <v>47910</v>
      </c>
      <c r="E569" s="1" t="s">
        <v>25</v>
      </c>
      <c r="F569" s="24">
        <v>0.04</v>
      </c>
      <c r="G569" s="23">
        <f>bonus_calc[[#This Row],[Salary]]*bonus_calc[[#This Row],[Bonus pct]]</f>
        <v>1916.4</v>
      </c>
    </row>
    <row r="570" spans="1:7" x14ac:dyDescent="0.3">
      <c r="A570" s="1" t="s">
        <v>635</v>
      </c>
      <c r="B570" s="14" t="s">
        <v>7</v>
      </c>
      <c r="C570" s="14" t="s">
        <v>45</v>
      </c>
      <c r="D570" s="15">
        <v>35740</v>
      </c>
      <c r="E570" s="1" t="s">
        <v>20</v>
      </c>
      <c r="F570" s="24">
        <v>1.0999999999999999E-2</v>
      </c>
      <c r="G570" s="23">
        <f>bonus_calc[[#This Row],[Salary]]*bonus_calc[[#This Row],[Bonus pct]]</f>
        <v>393.14</v>
      </c>
    </row>
    <row r="571" spans="1:7" x14ac:dyDescent="0.3">
      <c r="A571" s="1" t="s">
        <v>636</v>
      </c>
      <c r="B571" s="14" t="s">
        <v>12</v>
      </c>
      <c r="C571" s="14" t="s">
        <v>63</v>
      </c>
      <c r="D571" s="15">
        <v>42240</v>
      </c>
      <c r="E571" s="1" t="s">
        <v>25</v>
      </c>
      <c r="F571" s="24">
        <v>3.3000000000000002E-2</v>
      </c>
      <c r="G571" s="23">
        <f>bonus_calc[[#This Row],[Salary]]*bonus_calc[[#This Row],[Bonus pct]]</f>
        <v>1393.92</v>
      </c>
    </row>
    <row r="572" spans="1:7" x14ac:dyDescent="0.3">
      <c r="A572" s="1" t="s">
        <v>637</v>
      </c>
      <c r="B572" s="14" t="s">
        <v>12</v>
      </c>
      <c r="C572" s="14" t="s">
        <v>24</v>
      </c>
      <c r="D572" s="15">
        <v>117150</v>
      </c>
      <c r="E572" s="1" t="s">
        <v>25</v>
      </c>
      <c r="F572" s="24">
        <v>2.3E-2</v>
      </c>
      <c r="G572" s="23">
        <f>bonus_calc[[#This Row],[Salary]]*bonus_calc[[#This Row],[Bonus pct]]</f>
        <v>2694.45</v>
      </c>
    </row>
    <row r="573" spans="1:7" x14ac:dyDescent="0.3">
      <c r="A573" s="1" t="s">
        <v>638</v>
      </c>
      <c r="B573" s="14" t="s">
        <v>7</v>
      </c>
      <c r="C573" s="14" t="s">
        <v>8</v>
      </c>
      <c r="D573" s="15">
        <v>36540</v>
      </c>
      <c r="E573" s="1" t="s">
        <v>25</v>
      </c>
      <c r="F573" s="24">
        <v>3.5000000000000003E-2</v>
      </c>
      <c r="G573" s="23">
        <f>bonus_calc[[#This Row],[Salary]]*bonus_calc[[#This Row],[Bonus pct]]</f>
        <v>1278.9000000000001</v>
      </c>
    </row>
    <row r="574" spans="1:7" x14ac:dyDescent="0.3">
      <c r="A574" s="1" t="s">
        <v>639</v>
      </c>
      <c r="B574" s="14" t="s">
        <v>7</v>
      </c>
      <c r="C574" s="14" t="s">
        <v>45</v>
      </c>
      <c r="D574" s="15">
        <v>87290</v>
      </c>
      <c r="E574" s="1" t="s">
        <v>25</v>
      </c>
      <c r="F574" s="24">
        <v>2.7E-2</v>
      </c>
      <c r="G574" s="23">
        <f>bonus_calc[[#This Row],[Salary]]*bonus_calc[[#This Row],[Bonus pct]]</f>
        <v>2356.83</v>
      </c>
    </row>
    <row r="575" spans="1:7" x14ac:dyDescent="0.3">
      <c r="A575" s="1" t="s">
        <v>640</v>
      </c>
      <c r="B575" s="14" t="s">
        <v>12</v>
      </c>
      <c r="C575" s="14" t="s">
        <v>32</v>
      </c>
      <c r="D575" s="15">
        <v>85720</v>
      </c>
      <c r="E575" s="1" t="s">
        <v>25</v>
      </c>
      <c r="F575" s="24">
        <v>3.5000000000000003E-2</v>
      </c>
      <c r="G575" s="23">
        <f>bonus_calc[[#This Row],[Salary]]*bonus_calc[[#This Row],[Bonus pct]]</f>
        <v>3000.2000000000003</v>
      </c>
    </row>
    <row r="576" spans="1:7" x14ac:dyDescent="0.3">
      <c r="A576" s="1" t="s">
        <v>641</v>
      </c>
      <c r="B576" s="14" t="s">
        <v>7</v>
      </c>
      <c r="C576" s="14" t="s">
        <v>24</v>
      </c>
      <c r="D576" s="15">
        <v>34620</v>
      </c>
      <c r="E576" s="1" t="s">
        <v>25</v>
      </c>
      <c r="F576" s="24">
        <v>3.3000000000000002E-2</v>
      </c>
      <c r="G576" s="23">
        <f>bonus_calc[[#This Row],[Salary]]*bonus_calc[[#This Row],[Bonus pct]]</f>
        <v>1142.46</v>
      </c>
    </row>
    <row r="577" spans="1:7" x14ac:dyDescent="0.3">
      <c r="A577" s="1" t="s">
        <v>642</v>
      </c>
      <c r="B577" s="14" t="s">
        <v>12</v>
      </c>
      <c r="C577" s="14" t="s">
        <v>50</v>
      </c>
      <c r="D577" s="15">
        <v>62690</v>
      </c>
      <c r="E577" s="1" t="s">
        <v>10</v>
      </c>
      <c r="F577" s="24">
        <v>6.4000000000000001E-2</v>
      </c>
      <c r="G577" s="23">
        <f>bonus_calc[[#This Row],[Salary]]*bonus_calc[[#This Row],[Bonus pct]]</f>
        <v>4012.1600000000003</v>
      </c>
    </row>
    <row r="578" spans="1:7" x14ac:dyDescent="0.3">
      <c r="A578" s="1" t="s">
        <v>643</v>
      </c>
      <c r="B578" s="14" t="s">
        <v>7</v>
      </c>
      <c r="C578" s="14" t="s">
        <v>50</v>
      </c>
      <c r="D578" s="15">
        <v>101390</v>
      </c>
      <c r="E578" s="1" t="s">
        <v>14</v>
      </c>
      <c r="F578" s="24">
        <v>4.1000000000000002E-2</v>
      </c>
      <c r="G578" s="23">
        <f>bonus_calc[[#This Row],[Salary]]*bonus_calc[[#This Row],[Bonus pct]]</f>
        <v>4156.99</v>
      </c>
    </row>
    <row r="579" spans="1:7" x14ac:dyDescent="0.3">
      <c r="A579" s="1" t="s">
        <v>644</v>
      </c>
      <c r="B579" s="14" t="s">
        <v>7</v>
      </c>
      <c r="C579" s="14" t="s">
        <v>63</v>
      </c>
      <c r="D579" s="15">
        <v>30250</v>
      </c>
      <c r="E579" s="1" t="s">
        <v>25</v>
      </c>
      <c r="F579" s="24">
        <v>3.2000000000000001E-2</v>
      </c>
      <c r="G579" s="23">
        <f>bonus_calc[[#This Row],[Salary]]*bonus_calc[[#This Row],[Bonus pct]]</f>
        <v>968</v>
      </c>
    </row>
    <row r="580" spans="1:7" x14ac:dyDescent="0.3">
      <c r="A580" s="1" t="s">
        <v>645</v>
      </c>
      <c r="B580" s="14" t="s">
        <v>12</v>
      </c>
      <c r="C580" s="14" t="s">
        <v>24</v>
      </c>
      <c r="D580" s="15">
        <v>29530</v>
      </c>
      <c r="E580" s="1" t="s">
        <v>25</v>
      </c>
      <c r="F580" s="24">
        <v>2.1000000000000001E-2</v>
      </c>
      <c r="G580" s="23">
        <f>bonus_calc[[#This Row],[Salary]]*bonus_calc[[#This Row],[Bonus pct]]</f>
        <v>620.13</v>
      </c>
    </row>
    <row r="581" spans="1:7" x14ac:dyDescent="0.3">
      <c r="A581" s="1" t="s">
        <v>646</v>
      </c>
      <c r="B581" s="14" t="s">
        <v>7</v>
      </c>
      <c r="C581" s="14" t="s">
        <v>37</v>
      </c>
      <c r="D581" s="15">
        <v>103160</v>
      </c>
      <c r="E581" s="1" t="s">
        <v>25</v>
      </c>
      <c r="F581" s="24">
        <v>2.1000000000000001E-2</v>
      </c>
      <c r="G581" s="23">
        <f>bonus_calc[[#This Row],[Salary]]*bonus_calc[[#This Row],[Bonus pct]]</f>
        <v>2166.36</v>
      </c>
    </row>
    <row r="582" spans="1:7" x14ac:dyDescent="0.3">
      <c r="A582" s="1" t="s">
        <v>647</v>
      </c>
      <c r="B582" s="14" t="s">
        <v>7</v>
      </c>
      <c r="C582" s="14" t="s">
        <v>32</v>
      </c>
      <c r="D582" s="15">
        <v>109790</v>
      </c>
      <c r="E582" s="1" t="s">
        <v>10</v>
      </c>
      <c r="F582" s="24">
        <v>7.0999999999999994E-2</v>
      </c>
      <c r="G582" s="23">
        <f>bonus_calc[[#This Row],[Salary]]*bonus_calc[[#This Row],[Bonus pct]]</f>
        <v>7795.0899999999992</v>
      </c>
    </row>
    <row r="583" spans="1:7" x14ac:dyDescent="0.3">
      <c r="A583" s="1" t="s">
        <v>648</v>
      </c>
      <c r="B583" s="14" t="s">
        <v>12</v>
      </c>
      <c r="C583" s="14" t="s">
        <v>48</v>
      </c>
      <c r="D583" s="15">
        <v>33760</v>
      </c>
      <c r="E583" s="1" t="s">
        <v>14</v>
      </c>
      <c r="F583" s="24">
        <v>5.0999999999999997E-2</v>
      </c>
      <c r="G583" s="23">
        <f>bonus_calc[[#This Row],[Salary]]*bonus_calc[[#This Row],[Bonus pct]]</f>
        <v>1721.76</v>
      </c>
    </row>
    <row r="584" spans="1:7" x14ac:dyDescent="0.3">
      <c r="A584" s="1" t="s">
        <v>649</v>
      </c>
      <c r="B584" s="14" t="s">
        <v>12</v>
      </c>
      <c r="C584" s="14" t="s">
        <v>13</v>
      </c>
      <c r="D584" s="15">
        <v>36740</v>
      </c>
      <c r="E584" s="1" t="s">
        <v>25</v>
      </c>
      <c r="F584" s="24">
        <v>2.1000000000000001E-2</v>
      </c>
      <c r="G584" s="23">
        <f>bonus_calc[[#This Row],[Salary]]*bonus_calc[[#This Row],[Bonus pct]]</f>
        <v>771.54000000000008</v>
      </c>
    </row>
    <row r="585" spans="1:7" x14ac:dyDescent="0.3">
      <c r="A585" s="1" t="s">
        <v>650</v>
      </c>
      <c r="B585" s="14" t="s">
        <v>12</v>
      </c>
      <c r="C585" s="14" t="s">
        <v>45</v>
      </c>
      <c r="D585" s="15">
        <v>111910</v>
      </c>
      <c r="E585" s="1" t="s">
        <v>25</v>
      </c>
      <c r="F585" s="24">
        <v>2.1000000000000001E-2</v>
      </c>
      <c r="G585" s="23">
        <f>bonus_calc[[#This Row],[Salary]]*bonus_calc[[#This Row],[Bonus pct]]</f>
        <v>2350.11</v>
      </c>
    </row>
    <row r="586" spans="1:7" x14ac:dyDescent="0.3">
      <c r="A586" s="1" t="s">
        <v>651</v>
      </c>
      <c r="B586" s="14" t="s">
        <v>7</v>
      </c>
      <c r="C586" s="14" t="s">
        <v>24</v>
      </c>
      <c r="D586" s="15">
        <v>31240</v>
      </c>
      <c r="E586" s="1" t="s">
        <v>25</v>
      </c>
      <c r="F586" s="24">
        <v>3.5000000000000003E-2</v>
      </c>
      <c r="G586" s="23">
        <f>bonus_calc[[#This Row],[Salary]]*bonus_calc[[#This Row],[Bonus pct]]</f>
        <v>1093.4000000000001</v>
      </c>
    </row>
    <row r="587" spans="1:7" x14ac:dyDescent="0.3">
      <c r="A587" s="1" t="s">
        <v>652</v>
      </c>
      <c r="B587" s="14" t="s">
        <v>7</v>
      </c>
      <c r="C587" s="14" t="s">
        <v>19</v>
      </c>
      <c r="D587" s="15">
        <v>75730</v>
      </c>
      <c r="E587" s="1" t="s">
        <v>25</v>
      </c>
      <c r="F587" s="24">
        <v>2.3E-2</v>
      </c>
      <c r="G587" s="23">
        <f>bonus_calc[[#This Row],[Salary]]*bonus_calc[[#This Row],[Bonus pct]]</f>
        <v>1741.79</v>
      </c>
    </row>
    <row r="588" spans="1:7" x14ac:dyDescent="0.3">
      <c r="A588" s="1" t="s">
        <v>653</v>
      </c>
      <c r="B588" s="14" t="s">
        <v>12</v>
      </c>
      <c r="C588" s="14" t="s">
        <v>8</v>
      </c>
      <c r="D588" s="15">
        <v>50860</v>
      </c>
      <c r="E588" s="1" t="s">
        <v>10</v>
      </c>
      <c r="F588" s="24">
        <v>9.9000000000000005E-2</v>
      </c>
      <c r="G588" s="23">
        <f>bonus_calc[[#This Row],[Salary]]*bonus_calc[[#This Row],[Bonus pct]]</f>
        <v>5035.1400000000003</v>
      </c>
    </row>
    <row r="589" spans="1:7" x14ac:dyDescent="0.3">
      <c r="A589" s="1" t="s">
        <v>654</v>
      </c>
      <c r="B589" s="14" t="s">
        <v>7</v>
      </c>
      <c r="C589" s="14" t="s">
        <v>48</v>
      </c>
      <c r="D589" s="15">
        <v>99530</v>
      </c>
      <c r="E589" s="1" t="s">
        <v>25</v>
      </c>
      <c r="F589" s="24">
        <v>0.04</v>
      </c>
      <c r="G589" s="23">
        <f>bonus_calc[[#This Row],[Salary]]*bonus_calc[[#This Row],[Bonus pct]]</f>
        <v>3981.2000000000003</v>
      </c>
    </row>
    <row r="590" spans="1:7" x14ac:dyDescent="0.3">
      <c r="A590" s="1" t="s">
        <v>655</v>
      </c>
      <c r="B590" s="14" t="s">
        <v>12</v>
      </c>
      <c r="C590" s="14" t="s">
        <v>19</v>
      </c>
      <c r="D590" s="15">
        <v>43200</v>
      </c>
      <c r="E590" s="1" t="s">
        <v>46</v>
      </c>
      <c r="F590" s="24">
        <v>5.0000000000000001E-3</v>
      </c>
      <c r="G590" s="23">
        <f>bonus_calc[[#This Row],[Salary]]*bonus_calc[[#This Row],[Bonus pct]]</f>
        <v>216</v>
      </c>
    </row>
    <row r="591" spans="1:7" x14ac:dyDescent="0.3">
      <c r="A591" s="1" t="s">
        <v>656</v>
      </c>
      <c r="B591" s="14" t="s">
        <v>12</v>
      </c>
      <c r="C591" s="14" t="s">
        <v>29</v>
      </c>
      <c r="D591" s="15">
        <v>84200</v>
      </c>
      <c r="E591" s="1" t="s">
        <v>25</v>
      </c>
      <c r="F591" s="24">
        <v>2.3E-2</v>
      </c>
      <c r="G591" s="23">
        <f>bonus_calc[[#This Row],[Salary]]*bonus_calc[[#This Row],[Bonus pct]]</f>
        <v>1936.6</v>
      </c>
    </row>
    <row r="592" spans="1:7" x14ac:dyDescent="0.3">
      <c r="A592" s="1" t="s">
        <v>657</v>
      </c>
      <c r="B592" s="14" t="s">
        <v>12</v>
      </c>
      <c r="C592" s="14" t="s">
        <v>50</v>
      </c>
      <c r="D592" s="15">
        <v>95980</v>
      </c>
      <c r="E592" s="1" t="s">
        <v>10</v>
      </c>
      <c r="F592" s="24">
        <v>9.9000000000000005E-2</v>
      </c>
      <c r="G592" s="23">
        <f>bonus_calc[[#This Row],[Salary]]*bonus_calc[[#This Row],[Bonus pct]]</f>
        <v>9502.02</v>
      </c>
    </row>
    <row r="593" spans="1:7" x14ac:dyDescent="0.3">
      <c r="A593" s="1" t="s">
        <v>658</v>
      </c>
      <c r="B593" s="14" t="s">
        <v>12</v>
      </c>
      <c r="C593" s="14" t="s">
        <v>29</v>
      </c>
      <c r="D593" s="15">
        <v>69190</v>
      </c>
      <c r="E593" s="1" t="s">
        <v>14</v>
      </c>
      <c r="F593" s="24">
        <v>5.8999999999999997E-2</v>
      </c>
      <c r="G593" s="23">
        <f>bonus_calc[[#This Row],[Salary]]*bonus_calc[[#This Row],[Bonus pct]]</f>
        <v>4082.2099999999996</v>
      </c>
    </row>
    <row r="594" spans="1:7" x14ac:dyDescent="0.3">
      <c r="A594" s="1" t="s">
        <v>659</v>
      </c>
      <c r="B594" s="14" t="s">
        <v>12</v>
      </c>
      <c r="C594" s="14" t="s">
        <v>29</v>
      </c>
      <c r="D594" s="15">
        <v>65920</v>
      </c>
      <c r="E594" s="1" t="s">
        <v>46</v>
      </c>
      <c r="F594" s="24">
        <v>5.0000000000000001E-3</v>
      </c>
      <c r="G594" s="23">
        <f>bonus_calc[[#This Row],[Salary]]*bonus_calc[[#This Row],[Bonus pct]]</f>
        <v>329.6</v>
      </c>
    </row>
    <row r="595" spans="1:7" x14ac:dyDescent="0.3">
      <c r="A595" s="1" t="s">
        <v>660</v>
      </c>
      <c r="B595" s="14" t="s">
        <v>12</v>
      </c>
      <c r="C595" s="14" t="s">
        <v>37</v>
      </c>
      <c r="D595" s="15">
        <v>113620</v>
      </c>
      <c r="E595" s="1" t="s">
        <v>25</v>
      </c>
      <c r="F595" s="24">
        <v>2.4E-2</v>
      </c>
      <c r="G595" s="23">
        <f>bonus_calc[[#This Row],[Salary]]*bonus_calc[[#This Row],[Bonus pct]]</f>
        <v>2726.88</v>
      </c>
    </row>
    <row r="596" spans="1:7" x14ac:dyDescent="0.3">
      <c r="A596" s="1" t="s">
        <v>661</v>
      </c>
      <c r="B596" s="14" t="s">
        <v>7</v>
      </c>
      <c r="C596" s="14" t="s">
        <v>8</v>
      </c>
      <c r="D596" s="15">
        <v>60140</v>
      </c>
      <c r="E596" s="1" t="s">
        <v>25</v>
      </c>
      <c r="F596" s="24">
        <v>2.3E-2</v>
      </c>
      <c r="G596" s="23">
        <f>bonus_calc[[#This Row],[Salary]]*bonus_calc[[#This Row],[Bonus pct]]</f>
        <v>1383.22</v>
      </c>
    </row>
    <row r="597" spans="1:7" x14ac:dyDescent="0.3">
      <c r="A597" s="1" t="s">
        <v>662</v>
      </c>
      <c r="B597" s="14" t="s">
        <v>7</v>
      </c>
      <c r="C597" s="14" t="s">
        <v>45</v>
      </c>
      <c r="D597" s="15">
        <v>92450</v>
      </c>
      <c r="E597" s="1" t="s">
        <v>10</v>
      </c>
      <c r="F597" s="24">
        <v>6.4000000000000001E-2</v>
      </c>
      <c r="G597" s="23">
        <f>bonus_calc[[#This Row],[Salary]]*bonus_calc[[#This Row],[Bonus pct]]</f>
        <v>5916.8</v>
      </c>
    </row>
    <row r="598" spans="1:7" x14ac:dyDescent="0.3">
      <c r="A598" s="1" t="s">
        <v>663</v>
      </c>
      <c r="B598" s="14" t="s">
        <v>12</v>
      </c>
      <c r="C598" s="14" t="s">
        <v>8</v>
      </c>
      <c r="D598" s="15">
        <v>34650</v>
      </c>
      <c r="E598" s="1" t="s">
        <v>25</v>
      </c>
      <c r="F598" s="24">
        <v>2.8000000000000001E-2</v>
      </c>
      <c r="G598" s="23">
        <f>bonus_calc[[#This Row],[Salary]]*bonus_calc[[#This Row],[Bonus pct]]</f>
        <v>970.2</v>
      </c>
    </row>
    <row r="599" spans="1:7" x14ac:dyDescent="0.3">
      <c r="A599" s="1" t="s">
        <v>664</v>
      </c>
      <c r="B599" s="14" t="s">
        <v>7</v>
      </c>
      <c r="C599" s="14" t="s">
        <v>19</v>
      </c>
      <c r="D599" s="15">
        <v>84740</v>
      </c>
      <c r="E599" s="1" t="s">
        <v>20</v>
      </c>
      <c r="F599" s="24">
        <v>0.01</v>
      </c>
      <c r="G599" s="23">
        <f>bonus_calc[[#This Row],[Salary]]*bonus_calc[[#This Row],[Bonus pct]]</f>
        <v>847.4</v>
      </c>
    </row>
    <row r="600" spans="1:7" x14ac:dyDescent="0.3">
      <c r="A600" s="1" t="s">
        <v>665</v>
      </c>
      <c r="B600" s="14" t="s">
        <v>7</v>
      </c>
      <c r="C600" s="14" t="s">
        <v>50</v>
      </c>
      <c r="D600" s="15">
        <v>88360</v>
      </c>
      <c r="E600" s="1" t="s">
        <v>25</v>
      </c>
      <c r="F600" s="24">
        <v>2.7E-2</v>
      </c>
      <c r="G600" s="23">
        <f>bonus_calc[[#This Row],[Salary]]*bonus_calc[[#This Row],[Bonus pct]]</f>
        <v>2385.7199999999998</v>
      </c>
    </row>
    <row r="601" spans="1:7" x14ac:dyDescent="0.3">
      <c r="A601" s="1" t="s">
        <v>666</v>
      </c>
      <c r="B601" s="14" t="s">
        <v>12</v>
      </c>
      <c r="C601" s="14" t="s">
        <v>13</v>
      </c>
      <c r="D601" s="15">
        <v>116220</v>
      </c>
      <c r="E601" s="1" t="s">
        <v>25</v>
      </c>
      <c r="F601" s="24">
        <v>0.04</v>
      </c>
      <c r="G601" s="23">
        <f>bonus_calc[[#This Row],[Salary]]*bonus_calc[[#This Row],[Bonus pct]]</f>
        <v>4648.8</v>
      </c>
    </row>
    <row r="602" spans="1:7" x14ac:dyDescent="0.3">
      <c r="A602" s="1" t="s">
        <v>667</v>
      </c>
      <c r="B602" s="14" t="s">
        <v>12</v>
      </c>
      <c r="C602" s="14" t="s">
        <v>45</v>
      </c>
      <c r="D602" s="15">
        <v>45060</v>
      </c>
      <c r="E602" s="1" t="s">
        <v>25</v>
      </c>
      <c r="F602" s="24">
        <v>2.8000000000000001E-2</v>
      </c>
      <c r="G602" s="23">
        <f>bonus_calc[[#This Row],[Salary]]*bonus_calc[[#This Row],[Bonus pct]]</f>
        <v>1261.68</v>
      </c>
    </row>
    <row r="603" spans="1:7" x14ac:dyDescent="0.3">
      <c r="A603" s="1" t="s">
        <v>668</v>
      </c>
      <c r="B603" s="14" t="s">
        <v>12</v>
      </c>
      <c r="C603" s="14" t="s">
        <v>45</v>
      </c>
      <c r="D603" s="15">
        <v>106890</v>
      </c>
      <c r="E603" s="1" t="s">
        <v>25</v>
      </c>
      <c r="F603" s="24">
        <v>2.8000000000000001E-2</v>
      </c>
      <c r="G603" s="23">
        <f>bonus_calc[[#This Row],[Salary]]*bonus_calc[[#This Row],[Bonus pct]]</f>
        <v>2992.92</v>
      </c>
    </row>
    <row r="604" spans="1:7" x14ac:dyDescent="0.3">
      <c r="A604" s="1" t="s">
        <v>670</v>
      </c>
      <c r="B604" s="14" t="s">
        <v>7</v>
      </c>
      <c r="C604" s="14" t="s">
        <v>13</v>
      </c>
      <c r="D604" s="15">
        <v>28480</v>
      </c>
      <c r="E604" s="1" t="s">
        <v>25</v>
      </c>
      <c r="F604" s="24">
        <v>2.1000000000000001E-2</v>
      </c>
      <c r="G604" s="23">
        <f>bonus_calc[[#This Row],[Salary]]*bonus_calc[[#This Row],[Bonus pct]]</f>
        <v>598.08000000000004</v>
      </c>
    </row>
    <row r="605" spans="1:7" x14ac:dyDescent="0.3">
      <c r="A605" s="1" t="s">
        <v>671</v>
      </c>
      <c r="B605" s="14" t="s">
        <v>7</v>
      </c>
      <c r="C605" s="14" t="s">
        <v>37</v>
      </c>
      <c r="D605" s="15">
        <v>107440</v>
      </c>
      <c r="E605" s="1" t="s">
        <v>14</v>
      </c>
      <c r="F605" s="24">
        <v>5.3999999999999999E-2</v>
      </c>
      <c r="G605" s="23">
        <f>bonus_calc[[#This Row],[Salary]]*bonus_calc[[#This Row],[Bonus pct]]</f>
        <v>5801.76</v>
      </c>
    </row>
    <row r="606" spans="1:7" x14ac:dyDescent="0.3">
      <c r="A606" s="1" t="s">
        <v>672</v>
      </c>
      <c r="B606" s="14" t="s">
        <v>12</v>
      </c>
      <c r="C606" s="14" t="s">
        <v>8</v>
      </c>
      <c r="D606" s="15">
        <v>57620</v>
      </c>
      <c r="E606" s="1" t="s">
        <v>25</v>
      </c>
      <c r="F606" s="24">
        <v>3.2000000000000001E-2</v>
      </c>
      <c r="G606" s="23">
        <f>bonus_calc[[#This Row],[Salary]]*bonus_calc[[#This Row],[Bonus pct]]</f>
        <v>1843.8400000000001</v>
      </c>
    </row>
    <row r="607" spans="1:7" x14ac:dyDescent="0.3">
      <c r="A607" s="1" t="s">
        <v>673</v>
      </c>
      <c r="B607" s="14" t="s">
        <v>12</v>
      </c>
      <c r="C607" s="14" t="s">
        <v>45</v>
      </c>
      <c r="D607" s="15">
        <v>29810</v>
      </c>
      <c r="E607" s="1" t="s">
        <v>14</v>
      </c>
      <c r="F607" s="24">
        <v>0.05</v>
      </c>
      <c r="G607" s="23">
        <f>bonus_calc[[#This Row],[Salary]]*bonus_calc[[#This Row],[Bonus pct]]</f>
        <v>1490.5</v>
      </c>
    </row>
    <row r="608" spans="1:7" x14ac:dyDescent="0.3">
      <c r="A608" s="1" t="s">
        <v>674</v>
      </c>
      <c r="B608" s="14" t="s">
        <v>7</v>
      </c>
      <c r="C608" s="14" t="s">
        <v>29</v>
      </c>
      <c r="D608" s="15">
        <v>105330</v>
      </c>
      <c r="E608" s="1" t="s">
        <v>25</v>
      </c>
      <c r="F608" s="24">
        <v>2.1000000000000001E-2</v>
      </c>
      <c r="G608" s="23">
        <f>bonus_calc[[#This Row],[Salary]]*bonus_calc[[#This Row],[Bonus pct]]</f>
        <v>2211.9300000000003</v>
      </c>
    </row>
    <row r="609" spans="1:7" x14ac:dyDescent="0.3">
      <c r="A609" s="1" t="s">
        <v>675</v>
      </c>
      <c r="B609" s="14" t="s">
        <v>12</v>
      </c>
      <c r="C609" s="14" t="s">
        <v>29</v>
      </c>
      <c r="D609" s="15">
        <v>43110</v>
      </c>
      <c r="E609" s="1" t="s">
        <v>14</v>
      </c>
      <c r="F609" s="24">
        <v>5.0999999999999997E-2</v>
      </c>
      <c r="G609" s="23">
        <f>bonus_calc[[#This Row],[Salary]]*bonus_calc[[#This Row],[Bonus pct]]</f>
        <v>2198.6099999999997</v>
      </c>
    </row>
    <row r="610" spans="1:7" x14ac:dyDescent="0.3">
      <c r="A610" s="1" t="s">
        <v>676</v>
      </c>
      <c r="B610" s="14" t="s">
        <v>7</v>
      </c>
      <c r="C610" s="14" t="s">
        <v>17</v>
      </c>
      <c r="D610" s="15">
        <v>52630</v>
      </c>
      <c r="E610" s="1" t="s">
        <v>20</v>
      </c>
      <c r="F610" s="24">
        <v>1.0999999999999999E-2</v>
      </c>
      <c r="G610" s="23">
        <f>bonus_calc[[#This Row],[Salary]]*bonus_calc[[#This Row],[Bonus pct]]</f>
        <v>578.92999999999995</v>
      </c>
    </row>
    <row r="611" spans="1:7" x14ac:dyDescent="0.3">
      <c r="A611" s="1" t="s">
        <v>677</v>
      </c>
      <c r="B611" s="14" t="s">
        <v>12</v>
      </c>
      <c r="C611" s="14" t="s">
        <v>48</v>
      </c>
      <c r="D611" s="15">
        <v>46350</v>
      </c>
      <c r="E611" s="1" t="s">
        <v>14</v>
      </c>
      <c r="F611" s="24">
        <v>5.3999999999999999E-2</v>
      </c>
      <c r="G611" s="23">
        <f>bonus_calc[[#This Row],[Salary]]*bonus_calc[[#This Row],[Bonus pct]]</f>
        <v>2502.9</v>
      </c>
    </row>
    <row r="612" spans="1:7" x14ac:dyDescent="0.3">
      <c r="A612" s="1" t="s">
        <v>678</v>
      </c>
      <c r="B612" s="14" t="s">
        <v>7</v>
      </c>
      <c r="C612" s="14" t="s">
        <v>17</v>
      </c>
      <c r="D612" s="15">
        <v>39800</v>
      </c>
      <c r="E612" s="1" t="s">
        <v>14</v>
      </c>
      <c r="F612" s="24">
        <v>0.05</v>
      </c>
      <c r="G612" s="23">
        <f>bonus_calc[[#This Row],[Salary]]*bonus_calc[[#This Row],[Bonus pct]]</f>
        <v>1990</v>
      </c>
    </row>
    <row r="613" spans="1:7" x14ac:dyDescent="0.3">
      <c r="A613" s="1" t="s">
        <v>679</v>
      </c>
      <c r="B613" s="14" t="s">
        <v>7</v>
      </c>
      <c r="C613" s="14" t="s">
        <v>32</v>
      </c>
      <c r="D613" s="15">
        <v>108170</v>
      </c>
      <c r="E613" s="1" t="s">
        <v>14</v>
      </c>
      <c r="F613" s="24">
        <v>5.0999999999999997E-2</v>
      </c>
      <c r="G613" s="23">
        <f>bonus_calc[[#This Row],[Salary]]*bonus_calc[[#This Row],[Bonus pct]]</f>
        <v>5516.67</v>
      </c>
    </row>
    <row r="614" spans="1:7" x14ac:dyDescent="0.3">
      <c r="A614" s="1" t="s">
        <v>680</v>
      </c>
      <c r="B614" s="14" t="s">
        <v>12</v>
      </c>
      <c r="C614" s="14" t="s">
        <v>32</v>
      </c>
      <c r="D614" s="15">
        <v>69730</v>
      </c>
      <c r="E614" s="1" t="s">
        <v>14</v>
      </c>
      <c r="F614" s="24">
        <v>5.3999999999999999E-2</v>
      </c>
      <c r="G614" s="23">
        <f>bonus_calc[[#This Row],[Salary]]*bonus_calc[[#This Row],[Bonus pct]]</f>
        <v>3765.42</v>
      </c>
    </row>
    <row r="615" spans="1:7" x14ac:dyDescent="0.3">
      <c r="A615" s="1" t="s">
        <v>681</v>
      </c>
      <c r="B615" s="14" t="s">
        <v>7</v>
      </c>
      <c r="C615" s="14" t="s">
        <v>17</v>
      </c>
      <c r="D615" s="15">
        <v>110200</v>
      </c>
      <c r="E615" s="1" t="s">
        <v>20</v>
      </c>
      <c r="F615" s="24">
        <v>1.9E-2</v>
      </c>
      <c r="G615" s="23">
        <f>bonus_calc[[#This Row],[Salary]]*bonus_calc[[#This Row],[Bonus pct]]</f>
        <v>2093.7999999999997</v>
      </c>
    </row>
    <row r="616" spans="1:7" x14ac:dyDescent="0.3">
      <c r="A616" s="1" t="s">
        <v>682</v>
      </c>
      <c r="B616" s="14" t="s">
        <v>7</v>
      </c>
      <c r="C616" s="14" t="s">
        <v>13</v>
      </c>
      <c r="D616" s="15">
        <v>116090</v>
      </c>
      <c r="E616" s="1" t="s">
        <v>25</v>
      </c>
      <c r="F616" s="24">
        <v>2.4E-2</v>
      </c>
      <c r="G616" s="23">
        <f>bonus_calc[[#This Row],[Salary]]*bonus_calc[[#This Row],[Bonus pct]]</f>
        <v>2786.16</v>
      </c>
    </row>
    <row r="617" spans="1:7" x14ac:dyDescent="0.3">
      <c r="A617" s="1" t="s">
        <v>683</v>
      </c>
      <c r="B617" s="14" t="s">
        <v>7</v>
      </c>
      <c r="C617" s="14" t="s">
        <v>8</v>
      </c>
      <c r="D617" s="15">
        <v>52140</v>
      </c>
      <c r="E617" s="1" t="s">
        <v>10</v>
      </c>
      <c r="F617" s="24">
        <v>6.3E-2</v>
      </c>
      <c r="G617" s="23">
        <f>bonus_calc[[#This Row],[Salary]]*bonus_calc[[#This Row],[Bonus pct]]</f>
        <v>3284.82</v>
      </c>
    </row>
    <row r="618" spans="1:7" x14ac:dyDescent="0.3">
      <c r="A618" s="1" t="s">
        <v>684</v>
      </c>
      <c r="B618" s="14" t="s">
        <v>7</v>
      </c>
      <c r="C618" s="14" t="s">
        <v>19</v>
      </c>
      <c r="D618" s="15">
        <v>32810</v>
      </c>
      <c r="E618" s="1" t="s">
        <v>20</v>
      </c>
      <c r="F618" s="24">
        <v>1.4999999999999999E-2</v>
      </c>
      <c r="G618" s="23">
        <f>bonus_calc[[#This Row],[Salary]]*bonus_calc[[#This Row],[Bonus pct]]</f>
        <v>492.15</v>
      </c>
    </row>
    <row r="619" spans="1:7" x14ac:dyDescent="0.3">
      <c r="A619" s="1" t="s">
        <v>685</v>
      </c>
      <c r="B619" s="14" t="s">
        <v>7</v>
      </c>
      <c r="C619" s="14" t="s">
        <v>50</v>
      </c>
      <c r="D619" s="15">
        <v>59430</v>
      </c>
      <c r="E619" s="1" t="s">
        <v>20</v>
      </c>
      <c r="F619" s="24">
        <v>0.02</v>
      </c>
      <c r="G619" s="23">
        <f>bonus_calc[[#This Row],[Salary]]*bonus_calc[[#This Row],[Bonus pct]]</f>
        <v>1188.6000000000001</v>
      </c>
    </row>
    <row r="620" spans="1:7" x14ac:dyDescent="0.3">
      <c r="A620" s="1" t="s">
        <v>686</v>
      </c>
      <c r="B620" s="14" t="s">
        <v>7</v>
      </c>
      <c r="C620" s="14" t="s">
        <v>17</v>
      </c>
      <c r="D620" s="15">
        <v>46990</v>
      </c>
      <c r="E620" s="1" t="s">
        <v>25</v>
      </c>
      <c r="F620" s="24">
        <v>2.1000000000000001E-2</v>
      </c>
      <c r="G620" s="23">
        <f>bonus_calc[[#This Row],[Salary]]*bonus_calc[[#This Row],[Bonus pct]]</f>
        <v>986.79000000000008</v>
      </c>
    </row>
    <row r="621" spans="1:7" x14ac:dyDescent="0.3">
      <c r="A621" s="1" t="s">
        <v>687</v>
      </c>
      <c r="B621" s="14" t="s">
        <v>7</v>
      </c>
      <c r="C621" s="14" t="s">
        <v>29</v>
      </c>
      <c r="D621" s="15">
        <v>33560</v>
      </c>
      <c r="E621" s="1" t="s">
        <v>20</v>
      </c>
      <c r="F621" s="24">
        <v>1.2999999999999999E-2</v>
      </c>
      <c r="G621" s="23">
        <f>bonus_calc[[#This Row],[Salary]]*bonus_calc[[#This Row],[Bonus pct]]</f>
        <v>436.28</v>
      </c>
    </row>
    <row r="622" spans="1:7" x14ac:dyDescent="0.3">
      <c r="A622" s="1" t="s">
        <v>688</v>
      </c>
      <c r="B622" s="14" t="s">
        <v>7</v>
      </c>
      <c r="C622" s="14" t="s">
        <v>32</v>
      </c>
      <c r="D622" s="15">
        <v>33890</v>
      </c>
      <c r="E622" s="1" t="s">
        <v>25</v>
      </c>
      <c r="F622" s="24">
        <v>3.2000000000000001E-2</v>
      </c>
      <c r="G622" s="23">
        <f>bonus_calc[[#This Row],[Salary]]*bonus_calc[[#This Row],[Bonus pct]]</f>
        <v>1084.48</v>
      </c>
    </row>
    <row r="623" spans="1:7" x14ac:dyDescent="0.3">
      <c r="A623" s="1" t="s">
        <v>689</v>
      </c>
      <c r="B623" s="14" t="s">
        <v>7</v>
      </c>
      <c r="C623" s="14" t="s">
        <v>17</v>
      </c>
      <c r="D623" s="15">
        <v>51740</v>
      </c>
      <c r="E623" s="1" t="s">
        <v>25</v>
      </c>
      <c r="F623" s="24">
        <v>2.8000000000000001E-2</v>
      </c>
      <c r="G623" s="23">
        <f>bonus_calc[[#This Row],[Salary]]*bonus_calc[[#This Row],[Bonus pct]]</f>
        <v>1448.72</v>
      </c>
    </row>
    <row r="624" spans="1:7" x14ac:dyDescent="0.3">
      <c r="A624" s="1" t="s">
        <v>690</v>
      </c>
      <c r="B624" s="14" t="s">
        <v>7</v>
      </c>
      <c r="C624" s="14" t="s">
        <v>8</v>
      </c>
      <c r="D624" s="15">
        <v>51650</v>
      </c>
      <c r="E624" s="1" t="s">
        <v>25</v>
      </c>
      <c r="F624" s="24">
        <v>2.1000000000000001E-2</v>
      </c>
      <c r="G624" s="23">
        <f>bonus_calc[[#This Row],[Salary]]*bonus_calc[[#This Row],[Bonus pct]]</f>
        <v>1084.6500000000001</v>
      </c>
    </row>
    <row r="625" spans="1:7" x14ac:dyDescent="0.3">
      <c r="A625" s="1" t="s">
        <v>692</v>
      </c>
      <c r="B625" s="14" t="s">
        <v>12</v>
      </c>
      <c r="C625" s="14" t="s">
        <v>45</v>
      </c>
      <c r="D625" s="15">
        <v>115980</v>
      </c>
      <c r="E625" s="1" t="s">
        <v>25</v>
      </c>
      <c r="F625" s="24">
        <v>2.4E-2</v>
      </c>
      <c r="G625" s="23">
        <f>bonus_calc[[#This Row],[Salary]]*bonus_calc[[#This Row],[Bonus pct]]</f>
        <v>2783.52</v>
      </c>
    </row>
    <row r="626" spans="1:7" x14ac:dyDescent="0.3">
      <c r="A626" s="1" t="s">
        <v>693</v>
      </c>
      <c r="B626" s="14" t="s">
        <v>12</v>
      </c>
      <c r="C626" s="14" t="s">
        <v>24</v>
      </c>
      <c r="D626" s="15">
        <v>58370</v>
      </c>
      <c r="E626" s="1" t="s">
        <v>25</v>
      </c>
      <c r="F626" s="24">
        <v>2.4E-2</v>
      </c>
      <c r="G626" s="23">
        <f>bonus_calc[[#This Row],[Salary]]*bonus_calc[[#This Row],[Bonus pct]]</f>
        <v>1400.88</v>
      </c>
    </row>
    <row r="627" spans="1:7" x14ac:dyDescent="0.3">
      <c r="A627" s="1" t="s">
        <v>694</v>
      </c>
      <c r="B627" s="14" t="s">
        <v>12</v>
      </c>
      <c r="C627" s="14" t="s">
        <v>50</v>
      </c>
      <c r="D627" s="15">
        <v>59430</v>
      </c>
      <c r="E627" s="1" t="s">
        <v>25</v>
      </c>
      <c r="F627" s="24">
        <v>2.8000000000000001E-2</v>
      </c>
      <c r="G627" s="23">
        <f>bonus_calc[[#This Row],[Salary]]*bonus_calc[[#This Row],[Bonus pct]]</f>
        <v>1664.04</v>
      </c>
    </row>
    <row r="628" spans="1:7" x14ac:dyDescent="0.3">
      <c r="A628" s="1" t="s">
        <v>695</v>
      </c>
      <c r="B628" s="14" t="s">
        <v>12</v>
      </c>
      <c r="C628" s="14" t="s">
        <v>29</v>
      </c>
      <c r="D628" s="15">
        <v>106670</v>
      </c>
      <c r="E628" s="1" t="s">
        <v>14</v>
      </c>
      <c r="F628" s="24">
        <v>4.9000000000000002E-2</v>
      </c>
      <c r="G628" s="23">
        <f>bonus_calc[[#This Row],[Salary]]*bonus_calc[[#This Row],[Bonus pct]]</f>
        <v>5226.83</v>
      </c>
    </row>
    <row r="629" spans="1:7" x14ac:dyDescent="0.3">
      <c r="A629" s="1" t="s">
        <v>696</v>
      </c>
      <c r="B629" s="14" t="s">
        <v>12</v>
      </c>
      <c r="C629" s="14" t="s">
        <v>50</v>
      </c>
      <c r="D629" s="15">
        <v>44850</v>
      </c>
      <c r="E629" s="1" t="s">
        <v>25</v>
      </c>
      <c r="F629" s="24">
        <v>3.5000000000000003E-2</v>
      </c>
      <c r="G629" s="23">
        <f>bonus_calc[[#This Row],[Salary]]*bonus_calc[[#This Row],[Bonus pct]]</f>
        <v>1569.7500000000002</v>
      </c>
    </row>
    <row r="630" spans="1:7" x14ac:dyDescent="0.3">
      <c r="A630" s="1" t="s">
        <v>697</v>
      </c>
      <c r="B630" s="14" t="s">
        <v>12</v>
      </c>
      <c r="C630" s="14" t="s">
        <v>50</v>
      </c>
      <c r="D630" s="15">
        <v>75600</v>
      </c>
      <c r="E630" s="1" t="s">
        <v>25</v>
      </c>
      <c r="F630" s="24">
        <v>3.5000000000000003E-2</v>
      </c>
      <c r="G630" s="23">
        <f>bonus_calc[[#This Row],[Salary]]*bonus_calc[[#This Row],[Bonus pct]]</f>
        <v>2646.0000000000005</v>
      </c>
    </row>
    <row r="631" spans="1:7" x14ac:dyDescent="0.3">
      <c r="A631" s="1" t="s">
        <v>698</v>
      </c>
      <c r="B631" s="14" t="s">
        <v>7</v>
      </c>
      <c r="C631" s="14" t="s">
        <v>50</v>
      </c>
      <c r="D631" s="15">
        <v>69120</v>
      </c>
      <c r="E631" s="1" t="s">
        <v>25</v>
      </c>
      <c r="F631" s="24">
        <v>2.7E-2</v>
      </c>
      <c r="G631" s="23">
        <f>bonus_calc[[#This Row],[Salary]]*bonus_calc[[#This Row],[Bonus pct]]</f>
        <v>1866.24</v>
      </c>
    </row>
    <row r="632" spans="1:7" x14ac:dyDescent="0.3">
      <c r="A632" s="1" t="s">
        <v>699</v>
      </c>
      <c r="B632" s="14" t="s">
        <v>7</v>
      </c>
      <c r="C632" s="14" t="s">
        <v>17</v>
      </c>
      <c r="D632" s="15">
        <v>31200</v>
      </c>
      <c r="E632" s="1" t="s">
        <v>46</v>
      </c>
      <c r="F632" s="24">
        <v>5.0000000000000001E-3</v>
      </c>
      <c r="G632" s="23">
        <f>bonus_calc[[#This Row],[Salary]]*bonus_calc[[#This Row],[Bonus pct]]</f>
        <v>156</v>
      </c>
    </row>
    <row r="633" spans="1:7" x14ac:dyDescent="0.3">
      <c r="A633" s="1" t="s">
        <v>700</v>
      </c>
      <c r="B633" s="14" t="s">
        <v>12</v>
      </c>
      <c r="C633" s="14" t="s">
        <v>29</v>
      </c>
      <c r="D633" s="15">
        <v>42160</v>
      </c>
      <c r="E633" s="1" t="s">
        <v>25</v>
      </c>
      <c r="F633" s="24">
        <v>2.1000000000000001E-2</v>
      </c>
      <c r="G633" s="23">
        <f>bonus_calc[[#This Row],[Salary]]*bonus_calc[[#This Row],[Bonus pct]]</f>
        <v>885.36</v>
      </c>
    </row>
    <row r="634" spans="1:7" x14ac:dyDescent="0.3">
      <c r="A634" s="1" t="s">
        <v>701</v>
      </c>
      <c r="B634" s="14" t="s">
        <v>12</v>
      </c>
      <c r="C634" s="14" t="s">
        <v>63</v>
      </c>
      <c r="D634" s="15">
        <v>110830</v>
      </c>
      <c r="E634" s="1" t="s">
        <v>14</v>
      </c>
      <c r="F634" s="24">
        <v>5.8999999999999997E-2</v>
      </c>
      <c r="G634" s="23">
        <f>bonus_calc[[#This Row],[Salary]]*bonus_calc[[#This Row],[Bonus pct]]</f>
        <v>6538.9699999999993</v>
      </c>
    </row>
    <row r="635" spans="1:7" x14ac:dyDescent="0.3">
      <c r="A635" s="1" t="s">
        <v>702</v>
      </c>
      <c r="B635" s="14" t="s">
        <v>7</v>
      </c>
      <c r="C635" s="14" t="s">
        <v>17</v>
      </c>
      <c r="D635" s="15">
        <v>83180</v>
      </c>
      <c r="E635" s="1" t="s">
        <v>25</v>
      </c>
      <c r="F635" s="24">
        <v>3.5000000000000003E-2</v>
      </c>
      <c r="G635" s="23">
        <f>bonus_calc[[#This Row],[Salary]]*bonus_calc[[#This Row],[Bonus pct]]</f>
        <v>2911.3</v>
      </c>
    </row>
    <row r="636" spans="1:7" x14ac:dyDescent="0.3">
      <c r="A636" s="1" t="s">
        <v>703</v>
      </c>
      <c r="B636" s="14" t="s">
        <v>12</v>
      </c>
      <c r="C636" s="14" t="s">
        <v>24</v>
      </c>
      <c r="D636" s="15">
        <v>87620</v>
      </c>
      <c r="E636" s="1" t="s">
        <v>20</v>
      </c>
      <c r="F636" s="24">
        <v>0.02</v>
      </c>
      <c r="G636" s="23">
        <f>bonus_calc[[#This Row],[Salary]]*bonus_calc[[#This Row],[Bonus pct]]</f>
        <v>1752.4</v>
      </c>
    </row>
    <row r="637" spans="1:7" x14ac:dyDescent="0.3">
      <c r="A637" s="1" t="s">
        <v>704</v>
      </c>
      <c r="B637" s="14" t="s">
        <v>12</v>
      </c>
      <c r="C637" s="14" t="s">
        <v>37</v>
      </c>
      <c r="D637" s="15">
        <v>46750</v>
      </c>
      <c r="E637" s="1" t="s">
        <v>14</v>
      </c>
      <c r="F637" s="24">
        <v>4.1000000000000002E-2</v>
      </c>
      <c r="G637" s="23">
        <f>bonus_calc[[#This Row],[Salary]]*bonus_calc[[#This Row],[Bonus pct]]</f>
        <v>1916.75</v>
      </c>
    </row>
    <row r="638" spans="1:7" x14ac:dyDescent="0.3">
      <c r="A638" s="1" t="s">
        <v>705</v>
      </c>
      <c r="B638" s="14" t="s">
        <v>12</v>
      </c>
      <c r="C638" s="14" t="s">
        <v>17</v>
      </c>
      <c r="D638" s="15">
        <v>78540</v>
      </c>
      <c r="E638" s="1" t="s">
        <v>25</v>
      </c>
      <c r="F638" s="24">
        <v>3.5000000000000003E-2</v>
      </c>
      <c r="G638" s="23">
        <f>bonus_calc[[#This Row],[Salary]]*bonus_calc[[#This Row],[Bonus pct]]</f>
        <v>2748.9</v>
      </c>
    </row>
    <row r="639" spans="1:7" x14ac:dyDescent="0.3">
      <c r="A639" s="1" t="s">
        <v>706</v>
      </c>
      <c r="B639" s="14" t="s">
        <v>12</v>
      </c>
      <c r="C639" s="14" t="s">
        <v>19</v>
      </c>
      <c r="D639" s="15">
        <v>106930</v>
      </c>
      <c r="E639" s="1" t="s">
        <v>25</v>
      </c>
      <c r="F639" s="24">
        <v>3.3000000000000002E-2</v>
      </c>
      <c r="G639" s="23">
        <f>bonus_calc[[#This Row],[Salary]]*bonus_calc[[#This Row],[Bonus pct]]</f>
        <v>3528.69</v>
      </c>
    </row>
    <row r="640" spans="1:7" x14ac:dyDescent="0.3">
      <c r="A640" s="1" t="s">
        <v>707</v>
      </c>
      <c r="B640" s="14" t="s">
        <v>7</v>
      </c>
      <c r="C640" s="14" t="s">
        <v>8</v>
      </c>
      <c r="D640" s="15">
        <v>77000</v>
      </c>
      <c r="E640" s="1" t="s">
        <v>25</v>
      </c>
      <c r="F640" s="24">
        <v>2.7E-2</v>
      </c>
      <c r="G640" s="23">
        <f>bonus_calc[[#This Row],[Salary]]*bonus_calc[[#This Row],[Bonus pct]]</f>
        <v>2079</v>
      </c>
    </row>
    <row r="641" spans="1:7" x14ac:dyDescent="0.3">
      <c r="A641" s="1" t="s">
        <v>708</v>
      </c>
      <c r="B641" s="14" t="s">
        <v>12</v>
      </c>
      <c r="C641" s="14" t="s">
        <v>923</v>
      </c>
      <c r="D641" s="15">
        <v>74920</v>
      </c>
      <c r="E641" s="1" t="s">
        <v>25</v>
      </c>
      <c r="F641" s="24">
        <v>0.02</v>
      </c>
      <c r="G641" s="23">
        <f>bonus_calc[[#This Row],[Salary]]*bonus_calc[[#This Row],[Bonus pct]]</f>
        <v>1498.4</v>
      </c>
    </row>
    <row r="642" spans="1:7" x14ac:dyDescent="0.3">
      <c r="A642" s="1" t="s">
        <v>711</v>
      </c>
      <c r="B642" s="14" t="s">
        <v>7</v>
      </c>
      <c r="C642" s="14" t="s">
        <v>24</v>
      </c>
      <c r="D642" s="15">
        <v>36550</v>
      </c>
      <c r="E642" s="1" t="s">
        <v>25</v>
      </c>
      <c r="F642" s="24">
        <v>2.1000000000000001E-2</v>
      </c>
      <c r="G642" s="23">
        <f>bonus_calc[[#This Row],[Salary]]*bonus_calc[[#This Row],[Bonus pct]]</f>
        <v>767.55000000000007</v>
      </c>
    </row>
    <row r="643" spans="1:7" x14ac:dyDescent="0.3">
      <c r="A643" s="1" t="s">
        <v>712</v>
      </c>
      <c r="B643" s="14" t="s">
        <v>7</v>
      </c>
      <c r="C643" s="14" t="s">
        <v>50</v>
      </c>
      <c r="D643" s="15">
        <v>95950</v>
      </c>
      <c r="E643" s="1" t="s">
        <v>25</v>
      </c>
      <c r="F643" s="24">
        <v>2.8000000000000001E-2</v>
      </c>
      <c r="G643" s="23">
        <f>bonus_calc[[#This Row],[Salary]]*bonus_calc[[#This Row],[Bonus pct]]</f>
        <v>2686.6</v>
      </c>
    </row>
    <row r="644" spans="1:7" x14ac:dyDescent="0.3">
      <c r="A644" s="1" t="s">
        <v>713</v>
      </c>
      <c r="B644" s="14" t="s">
        <v>7</v>
      </c>
      <c r="C644" s="14" t="s">
        <v>32</v>
      </c>
      <c r="D644" s="15">
        <v>85880</v>
      </c>
      <c r="E644" s="1" t="s">
        <v>25</v>
      </c>
      <c r="F644" s="24">
        <v>2.4E-2</v>
      </c>
      <c r="G644" s="23">
        <f>bonus_calc[[#This Row],[Salary]]*bonus_calc[[#This Row],[Bonus pct]]</f>
        <v>2061.12</v>
      </c>
    </row>
    <row r="645" spans="1:7" x14ac:dyDescent="0.3">
      <c r="A645" s="1" t="s">
        <v>714</v>
      </c>
      <c r="B645" s="14" t="s">
        <v>7</v>
      </c>
      <c r="C645" s="14" t="s">
        <v>17</v>
      </c>
      <c r="D645" s="15">
        <v>77910</v>
      </c>
      <c r="E645" s="1" t="s">
        <v>14</v>
      </c>
      <c r="F645" s="24">
        <v>5.3999999999999999E-2</v>
      </c>
      <c r="G645" s="23">
        <f>bonus_calc[[#This Row],[Salary]]*bonus_calc[[#This Row],[Bonus pct]]</f>
        <v>4207.1400000000003</v>
      </c>
    </row>
    <row r="646" spans="1:7" x14ac:dyDescent="0.3">
      <c r="A646" s="1" t="s">
        <v>715</v>
      </c>
      <c r="B646" s="14" t="s">
        <v>7</v>
      </c>
      <c r="C646" s="14" t="s">
        <v>29</v>
      </c>
      <c r="D646" s="15">
        <v>116670</v>
      </c>
      <c r="E646" s="1" t="s">
        <v>14</v>
      </c>
      <c r="F646" s="24">
        <v>5.8000000000000003E-2</v>
      </c>
      <c r="G646" s="23">
        <f>bonus_calc[[#This Row],[Salary]]*bonus_calc[[#This Row],[Bonus pct]]</f>
        <v>6766.8600000000006</v>
      </c>
    </row>
    <row r="647" spans="1:7" x14ac:dyDescent="0.3">
      <c r="A647" s="1" t="s">
        <v>717</v>
      </c>
      <c r="B647" s="14" t="s">
        <v>7</v>
      </c>
      <c r="C647" s="14" t="s">
        <v>13</v>
      </c>
      <c r="D647" s="15">
        <v>92190</v>
      </c>
      <c r="E647" s="1" t="s">
        <v>25</v>
      </c>
      <c r="F647" s="24">
        <v>2.4E-2</v>
      </c>
      <c r="G647" s="23">
        <f>bonus_calc[[#This Row],[Salary]]*bonus_calc[[#This Row],[Bonus pct]]</f>
        <v>2212.56</v>
      </c>
    </row>
    <row r="648" spans="1:7" x14ac:dyDescent="0.3">
      <c r="A648" s="1" t="s">
        <v>718</v>
      </c>
      <c r="B648" s="14" t="s">
        <v>12</v>
      </c>
      <c r="C648" s="14" t="s">
        <v>8</v>
      </c>
      <c r="D648" s="15">
        <v>71920</v>
      </c>
      <c r="E648" s="1" t="s">
        <v>25</v>
      </c>
      <c r="F648" s="24">
        <v>0.02</v>
      </c>
      <c r="G648" s="23">
        <f>bonus_calc[[#This Row],[Salary]]*bonus_calc[[#This Row],[Bonus pct]]</f>
        <v>1438.4</v>
      </c>
    </row>
    <row r="649" spans="1:7" x14ac:dyDescent="0.3">
      <c r="A649" s="1" t="s">
        <v>719</v>
      </c>
      <c r="B649" s="14" t="s">
        <v>7</v>
      </c>
      <c r="C649" s="14" t="s">
        <v>17</v>
      </c>
      <c r="D649" s="15">
        <v>66370</v>
      </c>
      <c r="E649" s="1" t="s">
        <v>14</v>
      </c>
      <c r="F649" s="24">
        <v>4.2999999999999997E-2</v>
      </c>
      <c r="G649" s="23">
        <f>bonus_calc[[#This Row],[Salary]]*bonus_calc[[#This Row],[Bonus pct]]</f>
        <v>2853.91</v>
      </c>
    </row>
    <row r="650" spans="1:7" x14ac:dyDescent="0.3">
      <c r="A650" s="1" t="s">
        <v>720</v>
      </c>
      <c r="B650" s="14" t="s">
        <v>12</v>
      </c>
      <c r="C650" s="14" t="s">
        <v>8</v>
      </c>
      <c r="D650" s="15">
        <v>39340</v>
      </c>
      <c r="E650" s="1" t="s">
        <v>25</v>
      </c>
      <c r="F650" s="24">
        <v>3.2000000000000001E-2</v>
      </c>
      <c r="G650" s="23">
        <f>bonus_calc[[#This Row],[Salary]]*bonus_calc[[#This Row],[Bonus pct]]</f>
        <v>1258.8800000000001</v>
      </c>
    </row>
    <row r="651" spans="1:7" x14ac:dyDescent="0.3">
      <c r="A651" s="1" t="s">
        <v>721</v>
      </c>
      <c r="B651" s="14" t="s">
        <v>12</v>
      </c>
      <c r="C651" s="14" t="s">
        <v>8</v>
      </c>
      <c r="D651" s="15">
        <v>103490</v>
      </c>
      <c r="E651" s="1" t="s">
        <v>25</v>
      </c>
      <c r="F651" s="24">
        <v>2.1000000000000001E-2</v>
      </c>
      <c r="G651" s="23">
        <f>bonus_calc[[#This Row],[Salary]]*bonus_calc[[#This Row],[Bonus pct]]</f>
        <v>2173.29</v>
      </c>
    </row>
    <row r="652" spans="1:7" x14ac:dyDescent="0.3">
      <c r="A652" s="1" t="s">
        <v>722</v>
      </c>
      <c r="B652" s="14" t="s">
        <v>7</v>
      </c>
      <c r="C652" s="14" t="s">
        <v>37</v>
      </c>
      <c r="D652" s="15">
        <v>87740</v>
      </c>
      <c r="E652" s="1" t="s">
        <v>25</v>
      </c>
      <c r="F652" s="24">
        <v>2.3E-2</v>
      </c>
      <c r="G652" s="23">
        <f>bonus_calc[[#This Row],[Salary]]*bonus_calc[[#This Row],[Bonus pct]]</f>
        <v>2018.02</v>
      </c>
    </row>
    <row r="653" spans="1:7" x14ac:dyDescent="0.3">
      <c r="A653" s="1" t="s">
        <v>723</v>
      </c>
      <c r="B653" s="14" t="s">
        <v>12</v>
      </c>
      <c r="C653" s="14" t="s">
        <v>48</v>
      </c>
      <c r="D653" s="15">
        <v>113980</v>
      </c>
      <c r="E653" s="1" t="s">
        <v>25</v>
      </c>
      <c r="F653" s="24">
        <v>3.2000000000000001E-2</v>
      </c>
      <c r="G653" s="23">
        <f>bonus_calc[[#This Row],[Salary]]*bonus_calc[[#This Row],[Bonus pct]]</f>
        <v>3647.36</v>
      </c>
    </row>
    <row r="654" spans="1:7" x14ac:dyDescent="0.3">
      <c r="A654" s="1" t="s">
        <v>725</v>
      </c>
      <c r="B654" s="14" t="s">
        <v>12</v>
      </c>
      <c r="C654" s="14" t="s">
        <v>45</v>
      </c>
      <c r="D654" s="15">
        <v>41600</v>
      </c>
      <c r="E654" s="1" t="s">
        <v>20</v>
      </c>
      <c r="F654" s="24">
        <v>1.0999999999999999E-2</v>
      </c>
      <c r="G654" s="23">
        <f>bonus_calc[[#This Row],[Salary]]*bonus_calc[[#This Row],[Bonus pct]]</f>
        <v>457.59999999999997</v>
      </c>
    </row>
    <row r="655" spans="1:7" x14ac:dyDescent="0.3">
      <c r="A655" s="1" t="s">
        <v>726</v>
      </c>
      <c r="B655" s="14" t="s">
        <v>12</v>
      </c>
      <c r="C655" s="14" t="s">
        <v>8</v>
      </c>
      <c r="D655" s="15">
        <v>76300</v>
      </c>
      <c r="E655" s="1" t="s">
        <v>10</v>
      </c>
      <c r="F655" s="24">
        <v>6.0999999999999999E-2</v>
      </c>
      <c r="G655" s="23">
        <f>bonus_calc[[#This Row],[Salary]]*bonus_calc[[#This Row],[Bonus pct]]</f>
        <v>4654.3</v>
      </c>
    </row>
    <row r="656" spans="1:7" x14ac:dyDescent="0.3">
      <c r="A656" s="1" t="s">
        <v>727</v>
      </c>
      <c r="B656" s="14" t="s">
        <v>12</v>
      </c>
      <c r="C656" s="14" t="s">
        <v>45</v>
      </c>
      <c r="D656" s="15">
        <v>114470</v>
      </c>
      <c r="E656" s="1" t="s">
        <v>25</v>
      </c>
      <c r="F656" s="24">
        <v>2.8000000000000001E-2</v>
      </c>
      <c r="G656" s="23">
        <f>bonus_calc[[#This Row],[Salary]]*bonus_calc[[#This Row],[Bonus pct]]</f>
        <v>3205.16</v>
      </c>
    </row>
    <row r="657" spans="1:7" x14ac:dyDescent="0.3">
      <c r="A657" s="1" t="s">
        <v>728</v>
      </c>
      <c r="B657" s="14" t="s">
        <v>12</v>
      </c>
      <c r="C657" s="14" t="s">
        <v>32</v>
      </c>
      <c r="D657" s="15">
        <v>31050</v>
      </c>
      <c r="E657" s="1" t="s">
        <v>25</v>
      </c>
      <c r="F657" s="24">
        <v>2.4E-2</v>
      </c>
      <c r="G657" s="23">
        <f>bonus_calc[[#This Row],[Salary]]*bonus_calc[[#This Row],[Bonus pct]]</f>
        <v>745.2</v>
      </c>
    </row>
    <row r="658" spans="1:7" x14ac:dyDescent="0.3">
      <c r="A658" s="1" t="s">
        <v>729</v>
      </c>
      <c r="B658" s="14" t="s">
        <v>7</v>
      </c>
      <c r="C658" s="14" t="s">
        <v>48</v>
      </c>
      <c r="D658" s="15">
        <v>76620</v>
      </c>
      <c r="E658" s="1" t="s">
        <v>25</v>
      </c>
      <c r="F658" s="24">
        <v>0.02</v>
      </c>
      <c r="G658" s="23">
        <f>bonus_calc[[#This Row],[Salary]]*bonus_calc[[#This Row],[Bonus pct]]</f>
        <v>1532.4</v>
      </c>
    </row>
    <row r="659" spans="1:7" x14ac:dyDescent="0.3">
      <c r="A659" s="1" t="s">
        <v>730</v>
      </c>
      <c r="B659" s="14" t="s">
        <v>12</v>
      </c>
      <c r="C659" s="14" t="s">
        <v>48</v>
      </c>
      <c r="D659" s="15">
        <v>76190</v>
      </c>
      <c r="E659" s="1" t="s">
        <v>14</v>
      </c>
      <c r="F659" s="24">
        <v>5.3999999999999999E-2</v>
      </c>
      <c r="G659" s="23">
        <f>bonus_calc[[#This Row],[Salary]]*bonus_calc[[#This Row],[Bonus pct]]</f>
        <v>4114.26</v>
      </c>
    </row>
    <row r="660" spans="1:7" x14ac:dyDescent="0.3">
      <c r="A660" s="1" t="s">
        <v>731</v>
      </c>
      <c r="B660" s="14" t="s">
        <v>12</v>
      </c>
      <c r="C660" s="14" t="s">
        <v>32</v>
      </c>
      <c r="D660" s="15">
        <v>50450</v>
      </c>
      <c r="E660" s="1" t="s">
        <v>20</v>
      </c>
      <c r="F660" s="24">
        <v>1.7999999999999999E-2</v>
      </c>
      <c r="G660" s="23">
        <f>bonus_calc[[#This Row],[Salary]]*bonus_calc[[#This Row],[Bonus pct]]</f>
        <v>908.09999999999991</v>
      </c>
    </row>
    <row r="661" spans="1:7" x14ac:dyDescent="0.3">
      <c r="A661" s="1" t="s">
        <v>732</v>
      </c>
      <c r="B661" s="14" t="s">
        <v>7</v>
      </c>
      <c r="C661" s="14" t="s">
        <v>24</v>
      </c>
      <c r="D661" s="15">
        <v>29330</v>
      </c>
      <c r="E661" s="1" t="s">
        <v>14</v>
      </c>
      <c r="F661" s="24">
        <v>5.3999999999999999E-2</v>
      </c>
      <c r="G661" s="23">
        <f>bonus_calc[[#This Row],[Salary]]*bonus_calc[[#This Row],[Bonus pct]]</f>
        <v>1583.82</v>
      </c>
    </row>
    <row r="662" spans="1:7" x14ac:dyDescent="0.3">
      <c r="A662" s="1" t="s">
        <v>733</v>
      </c>
      <c r="B662" s="14" t="s">
        <v>12</v>
      </c>
      <c r="C662" s="14" t="s">
        <v>50</v>
      </c>
      <c r="D662" s="15">
        <v>76930</v>
      </c>
      <c r="E662" s="1" t="s">
        <v>20</v>
      </c>
      <c r="F662" s="24">
        <v>1.2E-2</v>
      </c>
      <c r="G662" s="23">
        <f>bonus_calc[[#This Row],[Salary]]*bonus_calc[[#This Row],[Bonus pct]]</f>
        <v>923.16</v>
      </c>
    </row>
    <row r="663" spans="1:7" x14ac:dyDescent="0.3">
      <c r="A663" s="1" t="s">
        <v>734</v>
      </c>
      <c r="B663" s="14" t="s">
        <v>7</v>
      </c>
      <c r="C663" s="14" t="s">
        <v>50</v>
      </c>
      <c r="D663" s="15">
        <v>33800</v>
      </c>
      <c r="E663" s="1" t="s">
        <v>46</v>
      </c>
      <c r="F663" s="24">
        <v>5.0000000000000001E-3</v>
      </c>
      <c r="G663" s="23">
        <f>bonus_calc[[#This Row],[Salary]]*bonus_calc[[#This Row],[Bonus pct]]</f>
        <v>169</v>
      </c>
    </row>
    <row r="664" spans="1:7" x14ac:dyDescent="0.3">
      <c r="A664" s="1" t="s">
        <v>735</v>
      </c>
      <c r="B664" s="14" t="s">
        <v>7</v>
      </c>
      <c r="C664" s="14" t="s">
        <v>63</v>
      </c>
      <c r="D664" s="15">
        <v>44820</v>
      </c>
      <c r="E664" s="1" t="s">
        <v>10</v>
      </c>
      <c r="F664" s="24">
        <v>7.5999999999999998E-2</v>
      </c>
      <c r="G664" s="23">
        <f>bonus_calc[[#This Row],[Salary]]*bonus_calc[[#This Row],[Bonus pct]]</f>
        <v>3406.3199999999997</v>
      </c>
    </row>
    <row r="665" spans="1:7" x14ac:dyDescent="0.3">
      <c r="A665" s="1" t="s">
        <v>736</v>
      </c>
      <c r="B665" s="14" t="s">
        <v>12</v>
      </c>
      <c r="C665" s="14" t="s">
        <v>45</v>
      </c>
      <c r="D665" s="15">
        <v>67010</v>
      </c>
      <c r="E665" s="1" t="s">
        <v>25</v>
      </c>
      <c r="F665" s="24">
        <v>2.7E-2</v>
      </c>
      <c r="G665" s="23">
        <f>bonus_calc[[#This Row],[Salary]]*bonus_calc[[#This Row],[Bonus pct]]</f>
        <v>1809.27</v>
      </c>
    </row>
    <row r="666" spans="1:7" x14ac:dyDescent="0.3">
      <c r="A666" s="1" t="s">
        <v>737</v>
      </c>
      <c r="B666" s="14" t="s">
        <v>12</v>
      </c>
      <c r="C666" s="14" t="s">
        <v>45</v>
      </c>
      <c r="D666" s="15">
        <v>84310</v>
      </c>
      <c r="E666" s="1" t="s">
        <v>20</v>
      </c>
      <c r="F666" s="24">
        <v>1.2E-2</v>
      </c>
      <c r="G666" s="23">
        <f>bonus_calc[[#This Row],[Salary]]*bonus_calc[[#This Row],[Bonus pct]]</f>
        <v>1011.72</v>
      </c>
    </row>
    <row r="667" spans="1:7" x14ac:dyDescent="0.3">
      <c r="A667" s="1" t="s">
        <v>738</v>
      </c>
      <c r="B667" s="14" t="s">
        <v>12</v>
      </c>
      <c r="C667" s="14" t="s">
        <v>29</v>
      </c>
      <c r="D667" s="15">
        <v>108600</v>
      </c>
      <c r="E667" s="1" t="s">
        <v>25</v>
      </c>
      <c r="F667" s="24">
        <v>0.02</v>
      </c>
      <c r="G667" s="23">
        <f>bonus_calc[[#This Row],[Salary]]*bonus_calc[[#This Row],[Bonus pct]]</f>
        <v>2172</v>
      </c>
    </row>
    <row r="668" spans="1:7" x14ac:dyDescent="0.3">
      <c r="A668" s="1" t="s">
        <v>739</v>
      </c>
      <c r="B668" s="14" t="s">
        <v>7</v>
      </c>
      <c r="C668" s="14" t="s">
        <v>24</v>
      </c>
      <c r="D668" s="15">
        <v>47000</v>
      </c>
      <c r="E668" s="1" t="s">
        <v>25</v>
      </c>
      <c r="F668" s="24">
        <v>3.2000000000000001E-2</v>
      </c>
      <c r="G668" s="23">
        <f>bonus_calc[[#This Row],[Salary]]*bonus_calc[[#This Row],[Bonus pct]]</f>
        <v>1504</v>
      </c>
    </row>
    <row r="669" spans="1:7" x14ac:dyDescent="0.3">
      <c r="A669" s="1" t="s">
        <v>740</v>
      </c>
      <c r="B669" s="14" t="s">
        <v>7</v>
      </c>
      <c r="C669" s="14" t="s">
        <v>45</v>
      </c>
      <c r="D669" s="15">
        <v>59810</v>
      </c>
      <c r="E669" s="1" t="s">
        <v>10</v>
      </c>
      <c r="F669" s="24">
        <v>6.2E-2</v>
      </c>
      <c r="G669" s="23">
        <f>bonus_calc[[#This Row],[Salary]]*bonus_calc[[#This Row],[Bonus pct]]</f>
        <v>3708.22</v>
      </c>
    </row>
    <row r="670" spans="1:7" x14ac:dyDescent="0.3">
      <c r="A670" s="1" t="s">
        <v>741</v>
      </c>
      <c r="B670" s="14" t="s">
        <v>7</v>
      </c>
      <c r="C670" s="14" t="s">
        <v>32</v>
      </c>
      <c r="D670" s="15">
        <v>90340</v>
      </c>
      <c r="E670" s="1" t="s">
        <v>46</v>
      </c>
      <c r="F670" s="24">
        <v>5.0000000000000001E-3</v>
      </c>
      <c r="G670" s="23">
        <f>bonus_calc[[#This Row],[Salary]]*bonus_calc[[#This Row],[Bonus pct]]</f>
        <v>451.7</v>
      </c>
    </row>
    <row r="671" spans="1:7" x14ac:dyDescent="0.3">
      <c r="A671" s="1" t="s">
        <v>742</v>
      </c>
      <c r="B671" s="14" t="s">
        <v>7</v>
      </c>
      <c r="C671" s="14" t="s">
        <v>48</v>
      </c>
      <c r="D671" s="15">
        <v>41600</v>
      </c>
      <c r="E671" s="1" t="s">
        <v>10</v>
      </c>
      <c r="F671" s="24">
        <v>6.3E-2</v>
      </c>
      <c r="G671" s="23">
        <f>bonus_calc[[#This Row],[Salary]]*bonus_calc[[#This Row],[Bonus pct]]</f>
        <v>2620.8000000000002</v>
      </c>
    </row>
    <row r="672" spans="1:7" x14ac:dyDescent="0.3">
      <c r="A672" s="1" t="s">
        <v>743</v>
      </c>
      <c r="B672" s="14" t="s">
        <v>12</v>
      </c>
      <c r="C672" s="14" t="s">
        <v>48</v>
      </c>
      <c r="D672" s="15">
        <v>72350</v>
      </c>
      <c r="E672" s="1" t="s">
        <v>20</v>
      </c>
      <c r="F672" s="24">
        <v>1.2E-2</v>
      </c>
      <c r="G672" s="23">
        <f>bonus_calc[[#This Row],[Salary]]*bonus_calc[[#This Row],[Bonus pct]]</f>
        <v>868.2</v>
      </c>
    </row>
    <row r="673" spans="1:7" x14ac:dyDescent="0.3">
      <c r="A673" s="1" t="s">
        <v>744</v>
      </c>
      <c r="B673" s="14" t="s">
        <v>12</v>
      </c>
      <c r="C673" s="14" t="s">
        <v>50</v>
      </c>
      <c r="D673" s="15">
        <v>64270</v>
      </c>
      <c r="E673" s="1" t="s">
        <v>10</v>
      </c>
      <c r="F673" s="24">
        <v>8.4000000000000005E-2</v>
      </c>
      <c r="G673" s="23">
        <f>bonus_calc[[#This Row],[Salary]]*bonus_calc[[#This Row],[Bonus pct]]</f>
        <v>5398.68</v>
      </c>
    </row>
    <row r="674" spans="1:7" x14ac:dyDescent="0.3">
      <c r="A674" s="1" t="s">
        <v>745</v>
      </c>
      <c r="B674" s="14" t="s">
        <v>7</v>
      </c>
      <c r="C674" s="14" t="s">
        <v>8</v>
      </c>
      <c r="D674" s="15">
        <v>103990</v>
      </c>
      <c r="E674" s="1" t="s">
        <v>20</v>
      </c>
      <c r="F674" s="24">
        <v>0.01</v>
      </c>
      <c r="G674" s="23">
        <f>bonus_calc[[#This Row],[Salary]]*bonus_calc[[#This Row],[Bonus pct]]</f>
        <v>1039.9000000000001</v>
      </c>
    </row>
    <row r="675" spans="1:7" x14ac:dyDescent="0.3">
      <c r="A675" s="1" t="s">
        <v>747</v>
      </c>
      <c r="B675" s="14" t="s">
        <v>12</v>
      </c>
      <c r="C675" s="14" t="s">
        <v>24</v>
      </c>
      <c r="D675" s="15">
        <v>70380</v>
      </c>
      <c r="E675" s="1" t="s">
        <v>25</v>
      </c>
      <c r="F675" s="24">
        <v>3.3000000000000002E-2</v>
      </c>
      <c r="G675" s="23">
        <f>bonus_calc[[#This Row],[Salary]]*bonus_calc[[#This Row],[Bonus pct]]</f>
        <v>2322.54</v>
      </c>
    </row>
    <row r="676" spans="1:7" x14ac:dyDescent="0.3">
      <c r="A676" s="1" t="s">
        <v>750</v>
      </c>
      <c r="B676" s="14" t="s">
        <v>7</v>
      </c>
      <c r="C676" s="14" t="s">
        <v>19</v>
      </c>
      <c r="D676" s="15">
        <v>89020</v>
      </c>
      <c r="E676" s="1" t="s">
        <v>25</v>
      </c>
      <c r="F676" s="24">
        <v>3.2000000000000001E-2</v>
      </c>
      <c r="G676" s="23">
        <f>bonus_calc[[#This Row],[Salary]]*bonus_calc[[#This Row],[Bonus pct]]</f>
        <v>2848.64</v>
      </c>
    </row>
    <row r="677" spans="1:7" x14ac:dyDescent="0.3">
      <c r="A677" s="1" t="s">
        <v>751</v>
      </c>
      <c r="B677" s="14" t="s">
        <v>7</v>
      </c>
      <c r="C677" s="14" t="s">
        <v>19</v>
      </c>
      <c r="D677" s="15">
        <v>113750</v>
      </c>
      <c r="E677" s="1" t="s">
        <v>25</v>
      </c>
      <c r="F677" s="24">
        <v>3.5000000000000003E-2</v>
      </c>
      <c r="G677" s="23">
        <f>bonus_calc[[#This Row],[Salary]]*bonus_calc[[#This Row],[Bonus pct]]</f>
        <v>3981.2500000000005</v>
      </c>
    </row>
    <row r="678" spans="1:7" x14ac:dyDescent="0.3">
      <c r="A678" s="1" t="s">
        <v>752</v>
      </c>
      <c r="B678" s="14" t="s">
        <v>7</v>
      </c>
      <c r="C678" s="14" t="s">
        <v>32</v>
      </c>
      <c r="D678" s="15">
        <v>32720</v>
      </c>
      <c r="E678" s="1" t="s">
        <v>25</v>
      </c>
      <c r="F678" s="24">
        <v>3.2000000000000001E-2</v>
      </c>
      <c r="G678" s="23">
        <f>bonus_calc[[#This Row],[Salary]]*bonus_calc[[#This Row],[Bonus pct]]</f>
        <v>1047.04</v>
      </c>
    </row>
    <row r="679" spans="1:7" x14ac:dyDescent="0.3">
      <c r="A679" s="1" t="s">
        <v>753</v>
      </c>
      <c r="B679" s="14" t="s">
        <v>7</v>
      </c>
      <c r="C679" s="14" t="s">
        <v>8</v>
      </c>
      <c r="D679" s="15">
        <v>61920</v>
      </c>
      <c r="E679" s="1" t="s">
        <v>10</v>
      </c>
      <c r="F679" s="24">
        <v>7.0999999999999994E-2</v>
      </c>
      <c r="G679" s="23">
        <f>bonus_calc[[#This Row],[Salary]]*bonus_calc[[#This Row],[Bonus pct]]</f>
        <v>4396.32</v>
      </c>
    </row>
    <row r="680" spans="1:7" x14ac:dyDescent="0.3">
      <c r="A680" s="1" t="s">
        <v>754</v>
      </c>
      <c r="B680" s="14" t="s">
        <v>12</v>
      </c>
      <c r="C680" s="14" t="s">
        <v>63</v>
      </c>
      <c r="D680" s="15">
        <v>74600</v>
      </c>
      <c r="E680" s="1" t="s">
        <v>25</v>
      </c>
      <c r="F680" s="24">
        <v>2.7E-2</v>
      </c>
      <c r="G680" s="23">
        <f>bonus_calc[[#This Row],[Salary]]*bonus_calc[[#This Row],[Bonus pct]]</f>
        <v>2014.2</v>
      </c>
    </row>
    <row r="681" spans="1:7" x14ac:dyDescent="0.3">
      <c r="A681" s="1" t="s">
        <v>755</v>
      </c>
      <c r="B681" s="14" t="s">
        <v>7</v>
      </c>
      <c r="C681" s="14" t="s">
        <v>24</v>
      </c>
      <c r="D681" s="15">
        <v>38030</v>
      </c>
      <c r="E681" s="1" t="s">
        <v>14</v>
      </c>
      <c r="F681" s="24">
        <v>5.0999999999999997E-2</v>
      </c>
      <c r="G681" s="23">
        <f>bonus_calc[[#This Row],[Salary]]*bonus_calc[[#This Row],[Bonus pct]]</f>
        <v>1939.53</v>
      </c>
    </row>
    <row r="682" spans="1:7" x14ac:dyDescent="0.3">
      <c r="A682" s="1" t="s">
        <v>756</v>
      </c>
      <c r="B682" s="14" t="s">
        <v>12</v>
      </c>
      <c r="C682" s="14" t="s">
        <v>17</v>
      </c>
      <c r="D682" s="15">
        <v>30940</v>
      </c>
      <c r="E682" s="1" t="s">
        <v>25</v>
      </c>
      <c r="F682" s="24">
        <v>3.5000000000000003E-2</v>
      </c>
      <c r="G682" s="23">
        <f>bonus_calc[[#This Row],[Salary]]*bonus_calc[[#This Row],[Bonus pct]]</f>
        <v>1082.9000000000001</v>
      </c>
    </row>
    <row r="683" spans="1:7" x14ac:dyDescent="0.3">
      <c r="A683" s="1" t="s">
        <v>757</v>
      </c>
      <c r="B683" s="14" t="s">
        <v>7</v>
      </c>
      <c r="C683" s="14" t="s">
        <v>63</v>
      </c>
      <c r="D683" s="15">
        <v>28870</v>
      </c>
      <c r="E683" s="1" t="s">
        <v>20</v>
      </c>
      <c r="F683" s="24">
        <v>0.02</v>
      </c>
      <c r="G683" s="23">
        <f>bonus_calc[[#This Row],[Salary]]*bonus_calc[[#This Row],[Bonus pct]]</f>
        <v>577.4</v>
      </c>
    </row>
    <row r="684" spans="1:7" x14ac:dyDescent="0.3">
      <c r="A684" s="1" t="s">
        <v>758</v>
      </c>
      <c r="B684" s="14" t="s">
        <v>12</v>
      </c>
      <c r="C684" s="14" t="s">
        <v>8</v>
      </c>
      <c r="D684" s="15">
        <v>71210</v>
      </c>
      <c r="E684" s="1" t="s">
        <v>25</v>
      </c>
      <c r="F684" s="24">
        <v>0.02</v>
      </c>
      <c r="G684" s="23">
        <f>bonus_calc[[#This Row],[Salary]]*bonus_calc[[#This Row],[Bonus pct]]</f>
        <v>1424.2</v>
      </c>
    </row>
    <row r="685" spans="1:7" x14ac:dyDescent="0.3">
      <c r="A685" s="1" t="s">
        <v>759</v>
      </c>
      <c r="B685" s="14" t="s">
        <v>7</v>
      </c>
      <c r="C685" s="14" t="s">
        <v>13</v>
      </c>
      <c r="D685" s="15">
        <v>63450</v>
      </c>
      <c r="E685" s="1" t="s">
        <v>25</v>
      </c>
      <c r="F685" s="24">
        <v>2.8000000000000001E-2</v>
      </c>
      <c r="G685" s="23">
        <f>bonus_calc[[#This Row],[Salary]]*bonus_calc[[#This Row],[Bonus pct]]</f>
        <v>1776.6000000000001</v>
      </c>
    </row>
    <row r="686" spans="1:7" x14ac:dyDescent="0.3">
      <c r="A686" s="1" t="s">
        <v>760</v>
      </c>
      <c r="B686" s="14" t="s">
        <v>12</v>
      </c>
      <c r="C686" s="14" t="s">
        <v>48</v>
      </c>
      <c r="D686" s="15">
        <v>87930</v>
      </c>
      <c r="E686" s="1" t="s">
        <v>46</v>
      </c>
      <c r="F686" s="24">
        <v>5.0000000000000001E-3</v>
      </c>
      <c r="G686" s="23">
        <f>bonus_calc[[#This Row],[Salary]]*bonus_calc[[#This Row],[Bonus pct]]</f>
        <v>439.65000000000003</v>
      </c>
    </row>
    <row r="687" spans="1:7" x14ac:dyDescent="0.3">
      <c r="A687" s="1" t="s">
        <v>761</v>
      </c>
      <c r="B687" s="14" t="s">
        <v>7</v>
      </c>
      <c r="C687" s="14" t="s">
        <v>13</v>
      </c>
      <c r="D687" s="15">
        <v>69070</v>
      </c>
      <c r="E687" s="1" t="s">
        <v>14</v>
      </c>
      <c r="F687" s="24">
        <v>0.05</v>
      </c>
      <c r="G687" s="23">
        <f>bonus_calc[[#This Row],[Salary]]*bonus_calc[[#This Row],[Bonus pct]]</f>
        <v>3453.5</v>
      </c>
    </row>
    <row r="688" spans="1:7" x14ac:dyDescent="0.3">
      <c r="A688" s="1" t="s">
        <v>763</v>
      </c>
      <c r="B688" s="14" t="s">
        <v>12</v>
      </c>
      <c r="C688" s="14" t="s">
        <v>63</v>
      </c>
      <c r="D688" s="15">
        <v>101610</v>
      </c>
      <c r="E688" s="1" t="s">
        <v>20</v>
      </c>
      <c r="F688" s="24">
        <v>1.2E-2</v>
      </c>
      <c r="G688" s="23">
        <f>bonus_calc[[#This Row],[Salary]]*bonus_calc[[#This Row],[Bonus pct]]</f>
        <v>1219.32</v>
      </c>
    </row>
    <row r="689" spans="1:7" x14ac:dyDescent="0.3">
      <c r="A689" s="1" t="s">
        <v>764</v>
      </c>
      <c r="B689" s="14" t="s">
        <v>7</v>
      </c>
      <c r="C689" s="14" t="s">
        <v>37</v>
      </c>
      <c r="D689" s="15">
        <v>28310</v>
      </c>
      <c r="E689" s="1" t="s">
        <v>14</v>
      </c>
      <c r="F689" s="24">
        <v>5.3999999999999999E-2</v>
      </c>
      <c r="G689" s="23">
        <f>bonus_calc[[#This Row],[Salary]]*bonus_calc[[#This Row],[Bonus pct]]</f>
        <v>1528.74</v>
      </c>
    </row>
    <row r="690" spans="1:7" x14ac:dyDescent="0.3">
      <c r="A690" s="1" t="s">
        <v>765</v>
      </c>
      <c r="B690" s="14" t="s">
        <v>7</v>
      </c>
      <c r="C690" s="14" t="s">
        <v>13</v>
      </c>
      <c r="D690" s="15">
        <v>89840</v>
      </c>
      <c r="E690" s="1" t="s">
        <v>10</v>
      </c>
      <c r="F690" s="24">
        <v>7.5999999999999998E-2</v>
      </c>
      <c r="G690" s="23">
        <f>bonus_calc[[#This Row],[Salary]]*bonus_calc[[#This Row],[Bonus pct]]</f>
        <v>6827.84</v>
      </c>
    </row>
    <row r="691" spans="1:7" x14ac:dyDescent="0.3">
      <c r="A691" s="1" t="s">
        <v>766</v>
      </c>
      <c r="B691" s="14" t="s">
        <v>12</v>
      </c>
      <c r="C691" s="14" t="s">
        <v>45</v>
      </c>
      <c r="D691" s="15">
        <v>96250</v>
      </c>
      <c r="E691" s="1" t="s">
        <v>20</v>
      </c>
      <c r="F691" s="24">
        <v>1.9E-2</v>
      </c>
      <c r="G691" s="23">
        <f>bonus_calc[[#This Row],[Salary]]*bonus_calc[[#This Row],[Bonus pct]]</f>
        <v>1828.75</v>
      </c>
    </row>
    <row r="692" spans="1:7" x14ac:dyDescent="0.3">
      <c r="A692" s="1" t="s">
        <v>767</v>
      </c>
      <c r="B692" s="14" t="s">
        <v>7</v>
      </c>
      <c r="C692" s="14" t="s">
        <v>50</v>
      </c>
      <c r="D692" s="15">
        <v>112460</v>
      </c>
      <c r="E692" s="1" t="s">
        <v>14</v>
      </c>
      <c r="F692" s="24">
        <v>5.8000000000000003E-2</v>
      </c>
      <c r="G692" s="23">
        <f>bonus_calc[[#This Row],[Salary]]*bonus_calc[[#This Row],[Bonus pct]]</f>
        <v>6522.68</v>
      </c>
    </row>
    <row r="693" spans="1:7" x14ac:dyDescent="0.3">
      <c r="A693" s="1" t="s">
        <v>768</v>
      </c>
      <c r="B693" s="14" t="s">
        <v>7</v>
      </c>
      <c r="C693" s="14" t="s">
        <v>63</v>
      </c>
      <c r="D693" s="15">
        <v>115440</v>
      </c>
      <c r="E693" s="1" t="s">
        <v>14</v>
      </c>
      <c r="F693" s="24">
        <v>5.8000000000000003E-2</v>
      </c>
      <c r="G693" s="23">
        <f>bonus_calc[[#This Row],[Salary]]*bonus_calc[[#This Row],[Bonus pct]]</f>
        <v>6695.52</v>
      </c>
    </row>
    <row r="694" spans="1:7" x14ac:dyDescent="0.3">
      <c r="A694" s="1" t="s">
        <v>769</v>
      </c>
      <c r="B694" s="14" t="s">
        <v>7</v>
      </c>
      <c r="C694" s="14" t="s">
        <v>24</v>
      </c>
      <c r="D694" s="15">
        <v>33920</v>
      </c>
      <c r="E694" s="1" t="s">
        <v>14</v>
      </c>
      <c r="F694" s="24">
        <v>0.05</v>
      </c>
      <c r="G694" s="23">
        <f>bonus_calc[[#This Row],[Salary]]*bonus_calc[[#This Row],[Bonus pct]]</f>
        <v>1696</v>
      </c>
    </row>
    <row r="695" spans="1:7" x14ac:dyDescent="0.3">
      <c r="A695" s="1" t="s">
        <v>770</v>
      </c>
      <c r="B695" s="14" t="s">
        <v>12</v>
      </c>
      <c r="C695" s="14" t="s">
        <v>63</v>
      </c>
      <c r="D695" s="15">
        <v>46280</v>
      </c>
      <c r="E695" s="1" t="s">
        <v>25</v>
      </c>
      <c r="F695" s="24">
        <v>2.4E-2</v>
      </c>
      <c r="G695" s="23">
        <f>bonus_calc[[#This Row],[Salary]]*bonus_calc[[#This Row],[Bonus pct]]</f>
        <v>1110.72</v>
      </c>
    </row>
    <row r="696" spans="1:7" x14ac:dyDescent="0.3">
      <c r="A696" s="1" t="s">
        <v>771</v>
      </c>
      <c r="B696" s="14" t="s">
        <v>7</v>
      </c>
      <c r="C696" s="14" t="s">
        <v>13</v>
      </c>
      <c r="D696" s="15">
        <v>58940</v>
      </c>
      <c r="E696" s="1" t="s">
        <v>46</v>
      </c>
      <c r="F696" s="24">
        <v>5.0000000000000001E-3</v>
      </c>
      <c r="G696" s="23">
        <f>bonus_calc[[#This Row],[Salary]]*bonus_calc[[#This Row],[Bonus pct]]</f>
        <v>294.7</v>
      </c>
    </row>
    <row r="697" spans="1:7" x14ac:dyDescent="0.3">
      <c r="A697" s="1" t="s">
        <v>772</v>
      </c>
      <c r="B697" s="14" t="s">
        <v>12</v>
      </c>
      <c r="C697" s="14" t="s">
        <v>45</v>
      </c>
      <c r="D697" s="15">
        <v>118980</v>
      </c>
      <c r="E697" s="1" t="s">
        <v>14</v>
      </c>
      <c r="F697" s="24">
        <v>4.2999999999999997E-2</v>
      </c>
      <c r="G697" s="23">
        <f>bonus_calc[[#This Row],[Salary]]*bonus_calc[[#This Row],[Bonus pct]]</f>
        <v>5116.1399999999994</v>
      </c>
    </row>
    <row r="698" spans="1:7" x14ac:dyDescent="0.3">
      <c r="A698" s="1" t="s">
        <v>773</v>
      </c>
      <c r="B698" s="14" t="s">
        <v>12</v>
      </c>
      <c r="C698" s="14" t="s">
        <v>17</v>
      </c>
      <c r="D698" s="15">
        <v>96750</v>
      </c>
      <c r="E698" s="1" t="s">
        <v>25</v>
      </c>
      <c r="F698" s="24">
        <v>2.1000000000000001E-2</v>
      </c>
      <c r="G698" s="23">
        <f>bonus_calc[[#This Row],[Salary]]*bonus_calc[[#This Row],[Bonus pct]]</f>
        <v>2031.7500000000002</v>
      </c>
    </row>
    <row r="699" spans="1:7" x14ac:dyDescent="0.3">
      <c r="A699" s="1" t="s">
        <v>774</v>
      </c>
      <c r="B699" s="14" t="s">
        <v>7</v>
      </c>
      <c r="C699" s="14" t="s">
        <v>32</v>
      </c>
      <c r="D699" s="15">
        <v>101220</v>
      </c>
      <c r="E699" s="1" t="s">
        <v>25</v>
      </c>
      <c r="F699" s="24">
        <v>2.1000000000000001E-2</v>
      </c>
      <c r="G699" s="23">
        <f>bonus_calc[[#This Row],[Salary]]*bonus_calc[[#This Row],[Bonus pct]]</f>
        <v>2125.6200000000003</v>
      </c>
    </row>
    <row r="700" spans="1:7" x14ac:dyDescent="0.3">
      <c r="A700" s="1" t="s">
        <v>775</v>
      </c>
      <c r="B700" s="14" t="s">
        <v>7</v>
      </c>
      <c r="C700" s="14" t="s">
        <v>32</v>
      </c>
      <c r="D700" s="15">
        <v>63020</v>
      </c>
      <c r="E700" s="1" t="s">
        <v>25</v>
      </c>
      <c r="F700" s="24">
        <v>0.02</v>
      </c>
      <c r="G700" s="23">
        <f>bonus_calc[[#This Row],[Salary]]*bonus_calc[[#This Row],[Bonus pct]]</f>
        <v>1260.4000000000001</v>
      </c>
    </row>
    <row r="701" spans="1:7" x14ac:dyDescent="0.3">
      <c r="A701" s="1" t="s">
        <v>776</v>
      </c>
      <c r="B701" s="14" t="s">
        <v>7</v>
      </c>
      <c r="C701" s="14" t="s">
        <v>17</v>
      </c>
      <c r="D701" s="15">
        <v>75920</v>
      </c>
      <c r="E701" s="1" t="s">
        <v>25</v>
      </c>
      <c r="F701" s="24">
        <v>2.7E-2</v>
      </c>
      <c r="G701" s="23">
        <f>bonus_calc[[#This Row],[Salary]]*bonus_calc[[#This Row],[Bonus pct]]</f>
        <v>2049.84</v>
      </c>
    </row>
    <row r="702" spans="1:7" x14ac:dyDescent="0.3">
      <c r="A702" s="1" t="s">
        <v>777</v>
      </c>
      <c r="B702" s="14" t="s">
        <v>7</v>
      </c>
      <c r="C702" s="14" t="s">
        <v>37</v>
      </c>
      <c r="D702" s="15">
        <v>93080</v>
      </c>
      <c r="E702" s="1" t="s">
        <v>25</v>
      </c>
      <c r="F702" s="24">
        <v>3.5000000000000003E-2</v>
      </c>
      <c r="G702" s="23">
        <f>bonus_calc[[#This Row],[Salary]]*bonus_calc[[#This Row],[Bonus pct]]</f>
        <v>3257.8</v>
      </c>
    </row>
    <row r="703" spans="1:7" x14ac:dyDescent="0.3">
      <c r="A703" s="1" t="s">
        <v>778</v>
      </c>
      <c r="B703" s="14" t="s">
        <v>7</v>
      </c>
      <c r="C703" s="14" t="s">
        <v>8</v>
      </c>
      <c r="D703" s="15">
        <v>68860</v>
      </c>
      <c r="E703" s="1" t="s">
        <v>14</v>
      </c>
      <c r="F703" s="24">
        <v>5.8000000000000003E-2</v>
      </c>
      <c r="G703" s="23">
        <f>bonus_calc[[#This Row],[Salary]]*bonus_calc[[#This Row],[Bonus pct]]</f>
        <v>3993.88</v>
      </c>
    </row>
    <row r="704" spans="1:7" x14ac:dyDescent="0.3">
      <c r="A704" s="1" t="s">
        <v>779</v>
      </c>
      <c r="B704" s="14" t="s">
        <v>7</v>
      </c>
      <c r="C704" s="14" t="s">
        <v>17</v>
      </c>
      <c r="D704" s="15">
        <v>118980</v>
      </c>
      <c r="E704" s="1" t="s">
        <v>20</v>
      </c>
      <c r="F704" s="24">
        <v>1.0999999999999999E-2</v>
      </c>
      <c r="G704" s="23">
        <f>bonus_calc[[#This Row],[Salary]]*bonus_calc[[#This Row],[Bonus pct]]</f>
        <v>1308.78</v>
      </c>
    </row>
    <row r="705" spans="1:7" x14ac:dyDescent="0.3">
      <c r="A705" s="1" t="s">
        <v>780</v>
      </c>
      <c r="B705" s="14" t="s">
        <v>12</v>
      </c>
      <c r="C705" s="14" t="s">
        <v>48</v>
      </c>
      <c r="D705" s="15">
        <v>106460</v>
      </c>
      <c r="E705" s="1" t="s">
        <v>10</v>
      </c>
      <c r="F705" s="24">
        <v>7.5999999999999998E-2</v>
      </c>
      <c r="G705" s="23">
        <f>bonus_calc[[#This Row],[Salary]]*bonus_calc[[#This Row],[Bonus pct]]</f>
        <v>8090.96</v>
      </c>
    </row>
    <row r="706" spans="1:7" x14ac:dyDescent="0.3">
      <c r="A706" s="1" t="s">
        <v>781</v>
      </c>
      <c r="B706" s="14" t="s">
        <v>7</v>
      </c>
      <c r="C706" s="14" t="s">
        <v>8</v>
      </c>
      <c r="D706" s="15">
        <v>70650</v>
      </c>
      <c r="E706" s="1" t="s">
        <v>14</v>
      </c>
      <c r="F706" s="24">
        <v>5.8000000000000003E-2</v>
      </c>
      <c r="G706" s="23">
        <f>bonus_calc[[#This Row],[Salary]]*bonus_calc[[#This Row],[Bonus pct]]</f>
        <v>4097.7</v>
      </c>
    </row>
    <row r="707" spans="1:7" x14ac:dyDescent="0.3">
      <c r="A707" s="1" t="s">
        <v>783</v>
      </c>
      <c r="B707" s="14" t="s">
        <v>12</v>
      </c>
      <c r="C707" s="14" t="s">
        <v>17</v>
      </c>
      <c r="D707" s="15">
        <v>101120</v>
      </c>
      <c r="E707" s="1" t="s">
        <v>25</v>
      </c>
      <c r="F707" s="24">
        <v>2.3E-2</v>
      </c>
      <c r="G707" s="23">
        <f>bonus_calc[[#This Row],[Salary]]*bonus_calc[[#This Row],[Bonus pct]]</f>
        <v>2325.7599999999998</v>
      </c>
    </row>
    <row r="708" spans="1:7" x14ac:dyDescent="0.3">
      <c r="A708" s="1" t="s">
        <v>784</v>
      </c>
      <c r="B708" s="14" t="s">
        <v>12</v>
      </c>
      <c r="C708" s="14" t="s">
        <v>17</v>
      </c>
      <c r="D708" s="15">
        <v>77050</v>
      </c>
      <c r="E708" s="1" t="s">
        <v>14</v>
      </c>
      <c r="F708" s="24">
        <v>5.8999999999999997E-2</v>
      </c>
      <c r="G708" s="23">
        <f>bonus_calc[[#This Row],[Salary]]*bonus_calc[[#This Row],[Bonus pct]]</f>
        <v>4545.95</v>
      </c>
    </row>
    <row r="709" spans="1:7" x14ac:dyDescent="0.3">
      <c r="A709" s="1" t="s">
        <v>785</v>
      </c>
      <c r="B709" s="14" t="s">
        <v>12</v>
      </c>
      <c r="C709" s="14" t="s">
        <v>48</v>
      </c>
      <c r="D709" s="15">
        <v>41930</v>
      </c>
      <c r="E709" s="1" t="s">
        <v>14</v>
      </c>
      <c r="F709" s="24">
        <v>5.0999999999999997E-2</v>
      </c>
      <c r="G709" s="23">
        <f>bonus_calc[[#This Row],[Salary]]*bonus_calc[[#This Row],[Bonus pct]]</f>
        <v>2138.4299999999998</v>
      </c>
    </row>
    <row r="710" spans="1:7" x14ac:dyDescent="0.3">
      <c r="A710" s="1" t="s">
        <v>786</v>
      </c>
      <c r="B710" s="14" t="s">
        <v>12</v>
      </c>
      <c r="C710" s="14" t="s">
        <v>13</v>
      </c>
      <c r="D710" s="15">
        <v>89360</v>
      </c>
      <c r="E710" s="1" t="s">
        <v>25</v>
      </c>
      <c r="F710" s="24">
        <v>3.2000000000000001E-2</v>
      </c>
      <c r="G710" s="23">
        <f>bonus_calc[[#This Row],[Salary]]*bonus_calc[[#This Row],[Bonus pct]]</f>
        <v>2859.52</v>
      </c>
    </row>
    <row r="711" spans="1:7" x14ac:dyDescent="0.3">
      <c r="A711" s="1" t="s">
        <v>787</v>
      </c>
      <c r="B711" s="14" t="s">
        <v>7</v>
      </c>
      <c r="C711" s="14" t="s">
        <v>50</v>
      </c>
      <c r="D711" s="15">
        <v>37840</v>
      </c>
      <c r="E711" s="1" t="s">
        <v>46</v>
      </c>
      <c r="F711" s="24">
        <v>5.0000000000000001E-3</v>
      </c>
      <c r="G711" s="23">
        <f>bonus_calc[[#This Row],[Salary]]*bonus_calc[[#This Row],[Bonus pct]]</f>
        <v>189.20000000000002</v>
      </c>
    </row>
    <row r="712" spans="1:7" x14ac:dyDescent="0.3">
      <c r="A712" s="1" t="s">
        <v>788</v>
      </c>
      <c r="B712" s="14" t="s">
        <v>12</v>
      </c>
      <c r="C712" s="14" t="s">
        <v>63</v>
      </c>
      <c r="D712" s="15">
        <v>89160</v>
      </c>
      <c r="E712" s="1" t="s">
        <v>25</v>
      </c>
      <c r="F712" s="24">
        <v>2.3E-2</v>
      </c>
      <c r="G712" s="23">
        <f>bonus_calc[[#This Row],[Salary]]*bonus_calc[[#This Row],[Bonus pct]]</f>
        <v>2050.6799999999998</v>
      </c>
    </row>
    <row r="713" spans="1:7" x14ac:dyDescent="0.3">
      <c r="A713" s="1" t="s">
        <v>790</v>
      </c>
      <c r="B713" s="14" t="s">
        <v>7</v>
      </c>
      <c r="C713" s="14" t="s">
        <v>37</v>
      </c>
      <c r="D713" s="15">
        <v>74110</v>
      </c>
      <c r="E713" s="1" t="s">
        <v>14</v>
      </c>
      <c r="F713" s="24">
        <v>5.0999999999999997E-2</v>
      </c>
      <c r="G713" s="23">
        <f>bonus_calc[[#This Row],[Salary]]*bonus_calc[[#This Row],[Bonus pct]]</f>
        <v>3779.6099999999997</v>
      </c>
    </row>
    <row r="714" spans="1:7" x14ac:dyDescent="0.3">
      <c r="A714" s="1" t="s">
        <v>791</v>
      </c>
      <c r="B714" s="14" t="s">
        <v>12</v>
      </c>
      <c r="C714" s="14" t="s">
        <v>50</v>
      </c>
      <c r="D714" s="15">
        <v>31630</v>
      </c>
      <c r="E714" s="1" t="s">
        <v>25</v>
      </c>
      <c r="F714" s="24">
        <v>0.02</v>
      </c>
      <c r="G714" s="23">
        <f>bonus_calc[[#This Row],[Salary]]*bonus_calc[[#This Row],[Bonus pct]]</f>
        <v>632.6</v>
      </c>
    </row>
    <row r="715" spans="1:7" x14ac:dyDescent="0.3">
      <c r="A715" s="1" t="s">
        <v>792</v>
      </c>
      <c r="B715" s="14" t="s">
        <v>7</v>
      </c>
      <c r="C715" s="14" t="s">
        <v>50</v>
      </c>
      <c r="D715" s="15">
        <v>40910</v>
      </c>
      <c r="E715" s="1" t="s">
        <v>25</v>
      </c>
      <c r="F715" s="24">
        <v>2.3E-2</v>
      </c>
      <c r="G715" s="23">
        <f>bonus_calc[[#This Row],[Salary]]*bonus_calc[[#This Row],[Bonus pct]]</f>
        <v>940.93</v>
      </c>
    </row>
    <row r="716" spans="1:7" x14ac:dyDescent="0.3">
      <c r="A716" s="1" t="s">
        <v>793</v>
      </c>
      <c r="B716" s="14" t="s">
        <v>12</v>
      </c>
      <c r="C716" s="14" t="s">
        <v>63</v>
      </c>
      <c r="D716" s="15">
        <v>32190</v>
      </c>
      <c r="E716" s="1" t="s">
        <v>25</v>
      </c>
      <c r="F716" s="24">
        <v>0.02</v>
      </c>
      <c r="G716" s="23">
        <f>bonus_calc[[#This Row],[Salary]]*bonus_calc[[#This Row],[Bonus pct]]</f>
        <v>643.80000000000007</v>
      </c>
    </row>
    <row r="717" spans="1:7" x14ac:dyDescent="0.3">
      <c r="A717" s="1" t="s">
        <v>794</v>
      </c>
      <c r="B717" s="14" t="s">
        <v>7</v>
      </c>
      <c r="C717" s="14" t="s">
        <v>37</v>
      </c>
      <c r="D717" s="15">
        <v>73490</v>
      </c>
      <c r="E717" s="1" t="s">
        <v>25</v>
      </c>
      <c r="F717" s="24">
        <v>3.5000000000000003E-2</v>
      </c>
      <c r="G717" s="23">
        <f>bonus_calc[[#This Row],[Salary]]*bonus_calc[[#This Row],[Bonus pct]]</f>
        <v>2572.15</v>
      </c>
    </row>
    <row r="718" spans="1:7" x14ac:dyDescent="0.3">
      <c r="A718" s="1" t="s">
        <v>795</v>
      </c>
      <c r="B718" s="14" t="s">
        <v>12</v>
      </c>
      <c r="C718" s="14" t="s">
        <v>50</v>
      </c>
      <c r="D718" s="15">
        <v>52220</v>
      </c>
      <c r="E718" s="1" t="s">
        <v>14</v>
      </c>
      <c r="F718" s="24">
        <v>5.8000000000000003E-2</v>
      </c>
      <c r="G718" s="23">
        <f>bonus_calc[[#This Row],[Salary]]*bonus_calc[[#This Row],[Bonus pct]]</f>
        <v>3028.76</v>
      </c>
    </row>
    <row r="719" spans="1:7" x14ac:dyDescent="0.3">
      <c r="A719" s="1" t="s">
        <v>796</v>
      </c>
      <c r="B719" s="14" t="s">
        <v>12</v>
      </c>
      <c r="C719" s="14" t="s">
        <v>45</v>
      </c>
      <c r="D719" s="15">
        <v>68900</v>
      </c>
      <c r="E719" s="1" t="s">
        <v>10</v>
      </c>
      <c r="F719" s="24">
        <v>6.0999999999999999E-2</v>
      </c>
      <c r="G719" s="23">
        <f>bonus_calc[[#This Row],[Salary]]*bonus_calc[[#This Row],[Bonus pct]]</f>
        <v>4202.8999999999996</v>
      </c>
    </row>
    <row r="720" spans="1:7" x14ac:dyDescent="0.3">
      <c r="A720" s="1" t="s">
        <v>797</v>
      </c>
      <c r="B720" s="14" t="s">
        <v>7</v>
      </c>
      <c r="C720" s="14" t="s">
        <v>29</v>
      </c>
      <c r="D720" s="15">
        <v>83750</v>
      </c>
      <c r="E720" s="1" t="s">
        <v>14</v>
      </c>
      <c r="F720" s="24">
        <v>5.8000000000000003E-2</v>
      </c>
      <c r="G720" s="23">
        <f>bonus_calc[[#This Row],[Salary]]*bonus_calc[[#This Row],[Bonus pct]]</f>
        <v>4857.5</v>
      </c>
    </row>
    <row r="721" spans="1:7" x14ac:dyDescent="0.3">
      <c r="A721" s="1" t="s">
        <v>798</v>
      </c>
      <c r="B721" s="14" t="s">
        <v>12</v>
      </c>
      <c r="C721" s="14" t="s">
        <v>50</v>
      </c>
      <c r="D721" s="15">
        <v>110970</v>
      </c>
      <c r="E721" s="1" t="s">
        <v>25</v>
      </c>
      <c r="F721" s="24">
        <v>3.3000000000000002E-2</v>
      </c>
      <c r="G721" s="23">
        <f>bonus_calc[[#This Row],[Salary]]*bonus_calc[[#This Row],[Bonus pct]]</f>
        <v>3662.01</v>
      </c>
    </row>
    <row r="722" spans="1:7" x14ac:dyDescent="0.3">
      <c r="A722" s="1" t="s">
        <v>799</v>
      </c>
      <c r="B722" s="14" t="s">
        <v>12</v>
      </c>
      <c r="C722" s="14" t="s">
        <v>17</v>
      </c>
      <c r="D722" s="15">
        <v>49520</v>
      </c>
      <c r="E722" s="1" t="s">
        <v>25</v>
      </c>
      <c r="F722" s="24">
        <v>3.3000000000000002E-2</v>
      </c>
      <c r="G722" s="23">
        <f>bonus_calc[[#This Row],[Salary]]*bonus_calc[[#This Row],[Bonus pct]]</f>
        <v>1634.16</v>
      </c>
    </row>
    <row r="723" spans="1:7" x14ac:dyDescent="0.3">
      <c r="A723" s="1" t="s">
        <v>800</v>
      </c>
      <c r="B723" s="14" t="s">
        <v>12</v>
      </c>
      <c r="C723" s="14" t="s">
        <v>19</v>
      </c>
      <c r="D723" s="15">
        <v>86560</v>
      </c>
      <c r="E723" s="1" t="s">
        <v>25</v>
      </c>
      <c r="F723" s="24">
        <v>0.04</v>
      </c>
      <c r="G723" s="23">
        <f>bonus_calc[[#This Row],[Salary]]*bonus_calc[[#This Row],[Bonus pct]]</f>
        <v>3462.4</v>
      </c>
    </row>
    <row r="724" spans="1:7" x14ac:dyDescent="0.3">
      <c r="A724" s="1" t="s">
        <v>801</v>
      </c>
      <c r="B724" s="14" t="s">
        <v>12</v>
      </c>
      <c r="C724" s="14" t="s">
        <v>32</v>
      </c>
      <c r="D724" s="15">
        <v>35830</v>
      </c>
      <c r="E724" s="1" t="s">
        <v>25</v>
      </c>
      <c r="F724" s="24">
        <v>2.4E-2</v>
      </c>
      <c r="G724" s="23">
        <f>bonus_calc[[#This Row],[Salary]]*bonus_calc[[#This Row],[Bonus pct]]</f>
        <v>859.92000000000007</v>
      </c>
    </row>
    <row r="725" spans="1:7" x14ac:dyDescent="0.3">
      <c r="A725" s="1" t="s">
        <v>802</v>
      </c>
      <c r="B725" s="14" t="s">
        <v>12</v>
      </c>
      <c r="C725" s="14" t="s">
        <v>24</v>
      </c>
      <c r="D725" s="15">
        <v>53910</v>
      </c>
      <c r="E725" s="1" t="s">
        <v>25</v>
      </c>
      <c r="F725" s="24">
        <v>3.5000000000000003E-2</v>
      </c>
      <c r="G725" s="23">
        <f>bonus_calc[[#This Row],[Salary]]*bonus_calc[[#This Row],[Bonus pct]]</f>
        <v>1886.8500000000001</v>
      </c>
    </row>
    <row r="726" spans="1:7" x14ac:dyDescent="0.3">
      <c r="A726" s="1" t="s">
        <v>803</v>
      </c>
      <c r="B726" s="14" t="s">
        <v>7</v>
      </c>
      <c r="C726" s="14" t="s">
        <v>37</v>
      </c>
      <c r="D726" s="15">
        <v>109870</v>
      </c>
      <c r="E726" s="1" t="s">
        <v>25</v>
      </c>
      <c r="F726" s="24">
        <v>2.7E-2</v>
      </c>
      <c r="G726" s="23">
        <f>bonus_calc[[#This Row],[Salary]]*bonus_calc[[#This Row],[Bonus pct]]</f>
        <v>2966.49</v>
      </c>
    </row>
    <row r="727" spans="1:7" x14ac:dyDescent="0.3">
      <c r="A727" s="1" t="s">
        <v>804</v>
      </c>
      <c r="B727" s="14" t="s">
        <v>12</v>
      </c>
      <c r="C727" s="14" t="s">
        <v>19</v>
      </c>
      <c r="D727" s="15">
        <v>61620</v>
      </c>
      <c r="E727" s="1" t="s">
        <v>25</v>
      </c>
      <c r="F727" s="24">
        <v>2.4E-2</v>
      </c>
      <c r="G727" s="23">
        <f>bonus_calc[[#This Row],[Salary]]*bonus_calc[[#This Row],[Bonus pct]]</f>
        <v>1478.88</v>
      </c>
    </row>
    <row r="728" spans="1:7" x14ac:dyDescent="0.3">
      <c r="A728" s="1" t="s">
        <v>805</v>
      </c>
      <c r="B728" s="14" t="s">
        <v>7</v>
      </c>
      <c r="C728" s="14" t="s">
        <v>19</v>
      </c>
      <c r="D728" s="15">
        <v>67960</v>
      </c>
      <c r="E728" s="1" t="s">
        <v>20</v>
      </c>
      <c r="F728" s="24">
        <v>1.9E-2</v>
      </c>
      <c r="G728" s="23">
        <f>bonus_calc[[#This Row],[Salary]]*bonus_calc[[#This Row],[Bonus pct]]</f>
        <v>1291.24</v>
      </c>
    </row>
    <row r="729" spans="1:7" x14ac:dyDescent="0.3">
      <c r="A729" s="1" t="s">
        <v>806</v>
      </c>
      <c r="B729" s="14" t="s">
        <v>12</v>
      </c>
      <c r="C729" s="14" t="s">
        <v>63</v>
      </c>
      <c r="D729" s="15">
        <v>57000</v>
      </c>
      <c r="E729" s="1" t="s">
        <v>25</v>
      </c>
      <c r="F729" s="24">
        <v>3.5000000000000003E-2</v>
      </c>
      <c r="G729" s="23">
        <f>bonus_calc[[#This Row],[Salary]]*bonus_calc[[#This Row],[Bonus pct]]</f>
        <v>1995.0000000000002</v>
      </c>
    </row>
    <row r="730" spans="1:7" x14ac:dyDescent="0.3">
      <c r="A730" s="1" t="s">
        <v>807</v>
      </c>
      <c r="B730" s="14" t="s">
        <v>12</v>
      </c>
      <c r="C730" s="14" t="s">
        <v>8</v>
      </c>
      <c r="D730" s="15">
        <v>70610</v>
      </c>
      <c r="E730" s="1" t="s">
        <v>10</v>
      </c>
      <c r="F730" s="24">
        <v>6.3E-2</v>
      </c>
      <c r="G730" s="23">
        <f>bonus_calc[[#This Row],[Salary]]*bonus_calc[[#This Row],[Bonus pct]]</f>
        <v>4448.43</v>
      </c>
    </row>
    <row r="731" spans="1:7" x14ac:dyDescent="0.3">
      <c r="A731" s="1" t="s">
        <v>808</v>
      </c>
      <c r="B731" s="14" t="s">
        <v>7</v>
      </c>
      <c r="C731" s="14" t="s">
        <v>17</v>
      </c>
      <c r="D731" s="15">
        <v>51860</v>
      </c>
      <c r="E731" s="1" t="s">
        <v>14</v>
      </c>
      <c r="F731" s="24">
        <v>4.2999999999999997E-2</v>
      </c>
      <c r="G731" s="23">
        <f>bonus_calc[[#This Row],[Salary]]*bonus_calc[[#This Row],[Bonus pct]]</f>
        <v>2229.98</v>
      </c>
    </row>
    <row r="732" spans="1:7" x14ac:dyDescent="0.3">
      <c r="A732" s="1" t="s">
        <v>809</v>
      </c>
      <c r="B732" s="14" t="s">
        <v>12</v>
      </c>
      <c r="C732" s="14" t="s">
        <v>32</v>
      </c>
      <c r="D732" s="15">
        <v>60130</v>
      </c>
      <c r="E732" s="1" t="s">
        <v>14</v>
      </c>
      <c r="F732" s="24">
        <v>5.8000000000000003E-2</v>
      </c>
      <c r="G732" s="23">
        <f>bonus_calc[[#This Row],[Salary]]*bonus_calc[[#This Row],[Bonus pct]]</f>
        <v>3487.54</v>
      </c>
    </row>
    <row r="733" spans="1:7" x14ac:dyDescent="0.3">
      <c r="A733" s="1" t="s">
        <v>810</v>
      </c>
      <c r="B733" s="14" t="s">
        <v>7</v>
      </c>
      <c r="C733" s="14" t="s">
        <v>29</v>
      </c>
      <c r="D733" s="15">
        <v>72040</v>
      </c>
      <c r="E733" s="1" t="s">
        <v>25</v>
      </c>
      <c r="F733" s="24">
        <v>2.1000000000000001E-2</v>
      </c>
      <c r="G733" s="23">
        <f>bonus_calc[[#This Row],[Salary]]*bonus_calc[[#This Row],[Bonus pct]]</f>
        <v>1512.8400000000001</v>
      </c>
    </row>
    <row r="734" spans="1:7" x14ac:dyDescent="0.3">
      <c r="A734" s="1" t="s">
        <v>811</v>
      </c>
      <c r="B734" s="14" t="s">
        <v>7</v>
      </c>
      <c r="C734" s="14" t="s">
        <v>17</v>
      </c>
      <c r="D734" s="15">
        <v>108450</v>
      </c>
      <c r="E734" s="1" t="s">
        <v>25</v>
      </c>
      <c r="F734" s="24">
        <v>3.2000000000000001E-2</v>
      </c>
      <c r="G734" s="23">
        <f>bonus_calc[[#This Row],[Salary]]*bonus_calc[[#This Row],[Bonus pct]]</f>
        <v>3470.4</v>
      </c>
    </row>
    <row r="735" spans="1:7" x14ac:dyDescent="0.3">
      <c r="A735" s="1" t="s">
        <v>812</v>
      </c>
      <c r="B735" s="14" t="s">
        <v>7</v>
      </c>
      <c r="C735" s="14" t="s">
        <v>8</v>
      </c>
      <c r="D735" s="15">
        <v>58260</v>
      </c>
      <c r="E735" s="1" t="s">
        <v>25</v>
      </c>
      <c r="F735" s="24">
        <v>0.02</v>
      </c>
      <c r="G735" s="23">
        <f>bonus_calc[[#This Row],[Salary]]*bonus_calc[[#This Row],[Bonus pct]]</f>
        <v>1165.2</v>
      </c>
    </row>
    <row r="736" spans="1:7" x14ac:dyDescent="0.3">
      <c r="A736" s="1" t="s">
        <v>813</v>
      </c>
      <c r="B736" s="14" t="s">
        <v>7</v>
      </c>
      <c r="C736" s="14" t="s">
        <v>13</v>
      </c>
      <c r="D736" s="15">
        <v>112650</v>
      </c>
      <c r="E736" s="1" t="s">
        <v>14</v>
      </c>
      <c r="F736" s="24">
        <v>4.9000000000000002E-2</v>
      </c>
      <c r="G736" s="23">
        <f>bonus_calc[[#This Row],[Salary]]*bonus_calc[[#This Row],[Bonus pct]]</f>
        <v>5519.85</v>
      </c>
    </row>
    <row r="737" spans="1:7" x14ac:dyDescent="0.3">
      <c r="A737" s="1" t="s">
        <v>814</v>
      </c>
      <c r="B737" s="14" t="s">
        <v>12</v>
      </c>
      <c r="C737" s="14" t="s">
        <v>17</v>
      </c>
      <c r="D737" s="15">
        <v>106930</v>
      </c>
      <c r="E737" s="1" t="s">
        <v>14</v>
      </c>
      <c r="F737" s="24">
        <v>5.8000000000000003E-2</v>
      </c>
      <c r="G737" s="23">
        <f>bonus_calc[[#This Row],[Salary]]*bonus_calc[[#This Row],[Bonus pct]]</f>
        <v>6201.9400000000005</v>
      </c>
    </row>
    <row r="738" spans="1:7" x14ac:dyDescent="0.3">
      <c r="A738" s="1" t="s">
        <v>815</v>
      </c>
      <c r="B738" s="14" t="s">
        <v>12</v>
      </c>
      <c r="C738" s="14" t="s">
        <v>29</v>
      </c>
      <c r="D738" s="15">
        <v>70020</v>
      </c>
      <c r="E738" s="1" t="s">
        <v>46</v>
      </c>
      <c r="F738" s="24">
        <v>5.0000000000000001E-3</v>
      </c>
      <c r="G738" s="23">
        <f>bonus_calc[[#This Row],[Salary]]*bonus_calc[[#This Row],[Bonus pct]]</f>
        <v>350.1</v>
      </c>
    </row>
    <row r="739" spans="1:7" x14ac:dyDescent="0.3">
      <c r="A739" s="1" t="s">
        <v>816</v>
      </c>
      <c r="B739" s="14" t="s">
        <v>7</v>
      </c>
      <c r="C739" s="14" t="s">
        <v>923</v>
      </c>
      <c r="D739" s="15">
        <v>35670</v>
      </c>
      <c r="E739" s="1" t="s">
        <v>46</v>
      </c>
      <c r="F739" s="24">
        <v>5.0000000000000001E-3</v>
      </c>
      <c r="G739" s="23">
        <f>bonus_calc[[#This Row],[Salary]]*bonus_calc[[#This Row],[Bonus pct]]</f>
        <v>178.35</v>
      </c>
    </row>
    <row r="740" spans="1:7" x14ac:dyDescent="0.3">
      <c r="A740" s="1" t="s">
        <v>817</v>
      </c>
      <c r="B740" s="14" t="s">
        <v>12</v>
      </c>
      <c r="C740" s="14" t="s">
        <v>8</v>
      </c>
      <c r="D740" s="15">
        <v>67630</v>
      </c>
      <c r="E740" s="1" t="s">
        <v>25</v>
      </c>
      <c r="F740" s="24">
        <v>2.1000000000000001E-2</v>
      </c>
      <c r="G740" s="23">
        <f>bonus_calc[[#This Row],[Salary]]*bonus_calc[[#This Row],[Bonus pct]]</f>
        <v>1420.23</v>
      </c>
    </row>
    <row r="741" spans="1:7" x14ac:dyDescent="0.3">
      <c r="A741" s="1" t="s">
        <v>818</v>
      </c>
      <c r="B741" s="14" t="s">
        <v>12</v>
      </c>
      <c r="C741" s="14" t="s">
        <v>8</v>
      </c>
      <c r="D741" s="15">
        <v>82300</v>
      </c>
      <c r="E741" s="1" t="s">
        <v>20</v>
      </c>
      <c r="F741" s="24">
        <v>1.2E-2</v>
      </c>
      <c r="G741" s="23">
        <f>bonus_calc[[#This Row],[Salary]]*bonus_calc[[#This Row],[Bonus pct]]</f>
        <v>987.6</v>
      </c>
    </row>
    <row r="742" spans="1:7" x14ac:dyDescent="0.3">
      <c r="A742" s="1" t="s">
        <v>819</v>
      </c>
      <c r="B742" s="14" t="s">
        <v>7</v>
      </c>
      <c r="C742" s="14" t="s">
        <v>17</v>
      </c>
      <c r="D742" s="15">
        <v>114870</v>
      </c>
      <c r="E742" s="1" t="s">
        <v>10</v>
      </c>
      <c r="F742" s="24">
        <v>8.4000000000000005E-2</v>
      </c>
      <c r="G742" s="23">
        <f>bonus_calc[[#This Row],[Salary]]*bonus_calc[[#This Row],[Bonus pct]]</f>
        <v>9649.08</v>
      </c>
    </row>
    <row r="743" spans="1:7" x14ac:dyDescent="0.3">
      <c r="A743" s="1" t="s">
        <v>820</v>
      </c>
      <c r="B743" s="14" t="s">
        <v>7</v>
      </c>
      <c r="C743" s="14" t="s">
        <v>17</v>
      </c>
      <c r="D743" s="15">
        <v>71030</v>
      </c>
      <c r="E743" s="1" t="s">
        <v>25</v>
      </c>
      <c r="F743" s="24">
        <v>2.1000000000000001E-2</v>
      </c>
      <c r="G743" s="23">
        <f>bonus_calc[[#This Row],[Salary]]*bonus_calc[[#This Row],[Bonus pct]]</f>
        <v>1491.63</v>
      </c>
    </row>
    <row r="744" spans="1:7" x14ac:dyDescent="0.3">
      <c r="A744" s="1" t="s">
        <v>821</v>
      </c>
      <c r="B744" s="14" t="s">
        <v>12</v>
      </c>
      <c r="C744" s="14" t="s">
        <v>29</v>
      </c>
      <c r="D744" s="15">
        <v>52750</v>
      </c>
      <c r="E744" s="1" t="s">
        <v>14</v>
      </c>
      <c r="F744" s="24">
        <v>4.2999999999999997E-2</v>
      </c>
      <c r="G744" s="23">
        <f>bonus_calc[[#This Row],[Salary]]*bonus_calc[[#This Row],[Bonus pct]]</f>
        <v>2268.25</v>
      </c>
    </row>
    <row r="745" spans="1:7" x14ac:dyDescent="0.3">
      <c r="A745" s="1" t="s">
        <v>823</v>
      </c>
      <c r="B745" s="14" t="s">
        <v>12</v>
      </c>
      <c r="C745" s="14" t="s">
        <v>37</v>
      </c>
      <c r="D745" s="15">
        <v>85670</v>
      </c>
      <c r="E745" s="1" t="s">
        <v>20</v>
      </c>
      <c r="F745" s="24">
        <v>1.0999999999999999E-2</v>
      </c>
      <c r="G745" s="23">
        <f>bonus_calc[[#This Row],[Salary]]*bonus_calc[[#This Row],[Bonus pct]]</f>
        <v>942.36999999999989</v>
      </c>
    </row>
    <row r="746" spans="1:7" x14ac:dyDescent="0.3">
      <c r="A746" s="1" t="s">
        <v>824</v>
      </c>
      <c r="B746" s="14" t="s">
        <v>7</v>
      </c>
      <c r="C746" s="14" t="s">
        <v>50</v>
      </c>
      <c r="D746" s="15">
        <v>61700</v>
      </c>
      <c r="E746" s="1" t="s">
        <v>14</v>
      </c>
      <c r="F746" s="24">
        <v>4.9000000000000002E-2</v>
      </c>
      <c r="G746" s="23">
        <f>bonus_calc[[#This Row],[Salary]]*bonus_calc[[#This Row],[Bonus pct]]</f>
        <v>3023.3</v>
      </c>
    </row>
    <row r="747" spans="1:7" x14ac:dyDescent="0.3">
      <c r="A747" s="1" t="s">
        <v>825</v>
      </c>
      <c r="B747" s="14" t="s">
        <v>7</v>
      </c>
      <c r="C747" s="14" t="s">
        <v>45</v>
      </c>
      <c r="D747" s="15">
        <v>66140</v>
      </c>
      <c r="E747" s="1" t="s">
        <v>25</v>
      </c>
      <c r="F747" s="24">
        <v>2.3E-2</v>
      </c>
      <c r="G747" s="23">
        <f>bonus_calc[[#This Row],[Salary]]*bonus_calc[[#This Row],[Bonus pct]]</f>
        <v>1521.22</v>
      </c>
    </row>
    <row r="748" spans="1:7" x14ac:dyDescent="0.3">
      <c r="A748" s="1" t="s">
        <v>826</v>
      </c>
      <c r="B748" s="14" t="s">
        <v>7</v>
      </c>
      <c r="C748" s="14" t="s">
        <v>8</v>
      </c>
      <c r="D748" s="15">
        <v>51860</v>
      </c>
      <c r="E748" s="1" t="s">
        <v>20</v>
      </c>
      <c r="F748" s="24">
        <v>1.9E-2</v>
      </c>
      <c r="G748" s="23">
        <f>bonus_calc[[#This Row],[Salary]]*bonus_calc[[#This Row],[Bonus pct]]</f>
        <v>985.34</v>
      </c>
    </row>
    <row r="749" spans="1:7" x14ac:dyDescent="0.3">
      <c r="A749" s="1" t="s">
        <v>827</v>
      </c>
      <c r="B749" s="14" t="s">
        <v>7</v>
      </c>
      <c r="C749" s="14" t="s">
        <v>24</v>
      </c>
      <c r="D749" s="15">
        <v>52670</v>
      </c>
      <c r="E749" s="1" t="s">
        <v>25</v>
      </c>
      <c r="F749" s="24">
        <v>2.7E-2</v>
      </c>
      <c r="G749" s="23">
        <f>bonus_calc[[#This Row],[Salary]]*bonus_calc[[#This Row],[Bonus pct]]</f>
        <v>1422.09</v>
      </c>
    </row>
    <row r="750" spans="1:7" x14ac:dyDescent="0.3">
      <c r="A750" s="1" t="s">
        <v>828</v>
      </c>
      <c r="B750" s="14" t="s">
        <v>12</v>
      </c>
      <c r="C750" s="14" t="s">
        <v>32</v>
      </c>
      <c r="D750" s="15">
        <v>61210</v>
      </c>
      <c r="E750" s="1" t="s">
        <v>20</v>
      </c>
      <c r="F750" s="24">
        <v>1.9E-2</v>
      </c>
      <c r="G750" s="23">
        <f>bonus_calc[[#This Row],[Salary]]*bonus_calc[[#This Row],[Bonus pct]]</f>
        <v>1162.99</v>
      </c>
    </row>
    <row r="751" spans="1:7" x14ac:dyDescent="0.3">
      <c r="A751" s="1" t="s">
        <v>829</v>
      </c>
      <c r="B751" s="14" t="s">
        <v>12</v>
      </c>
      <c r="C751" s="14" t="s">
        <v>19</v>
      </c>
      <c r="D751" s="15">
        <v>68980</v>
      </c>
      <c r="E751" s="1" t="s">
        <v>25</v>
      </c>
      <c r="F751" s="24">
        <v>0.02</v>
      </c>
      <c r="G751" s="23">
        <f>bonus_calc[[#This Row],[Salary]]*bonus_calc[[#This Row],[Bonus pct]]</f>
        <v>1379.6000000000001</v>
      </c>
    </row>
    <row r="752" spans="1:7" x14ac:dyDescent="0.3">
      <c r="A752" s="1" t="s">
        <v>830</v>
      </c>
      <c r="B752" s="14" t="s">
        <v>12</v>
      </c>
      <c r="C752" s="14" t="s">
        <v>8</v>
      </c>
      <c r="D752" s="15">
        <v>29610</v>
      </c>
      <c r="E752" s="1" t="s">
        <v>20</v>
      </c>
      <c r="F752" s="24">
        <v>1.2999999999999999E-2</v>
      </c>
      <c r="G752" s="23">
        <f>bonus_calc[[#This Row],[Salary]]*bonus_calc[[#This Row],[Bonus pct]]</f>
        <v>384.93</v>
      </c>
    </row>
    <row r="753" spans="1:7" x14ac:dyDescent="0.3">
      <c r="A753" s="1" t="s">
        <v>831</v>
      </c>
      <c r="B753" s="14" t="s">
        <v>12</v>
      </c>
      <c r="C753" s="14" t="s">
        <v>19</v>
      </c>
      <c r="D753" s="15">
        <v>114430</v>
      </c>
      <c r="E753" s="1" t="s">
        <v>25</v>
      </c>
      <c r="F753" s="24">
        <v>3.3000000000000002E-2</v>
      </c>
      <c r="G753" s="23">
        <f>bonus_calc[[#This Row],[Salary]]*bonus_calc[[#This Row],[Bonus pct]]</f>
        <v>3776.19</v>
      </c>
    </row>
    <row r="754" spans="1:7" x14ac:dyDescent="0.3">
      <c r="A754" s="1" t="s">
        <v>832</v>
      </c>
      <c r="B754" s="14" t="s">
        <v>7</v>
      </c>
      <c r="C754" s="14" t="s">
        <v>29</v>
      </c>
      <c r="D754" s="15">
        <v>53760</v>
      </c>
      <c r="E754" s="1" t="s">
        <v>25</v>
      </c>
      <c r="F754" s="24">
        <v>3.2000000000000001E-2</v>
      </c>
      <c r="G754" s="23">
        <f>bonus_calc[[#This Row],[Salary]]*bonus_calc[[#This Row],[Bonus pct]]</f>
        <v>1720.32</v>
      </c>
    </row>
    <row r="755" spans="1:7" x14ac:dyDescent="0.3">
      <c r="A755" s="1" t="s">
        <v>833</v>
      </c>
      <c r="B755" s="14" t="s">
        <v>7</v>
      </c>
      <c r="C755" s="14" t="s">
        <v>29</v>
      </c>
      <c r="D755" s="15">
        <v>91310</v>
      </c>
      <c r="E755" s="1" t="s">
        <v>25</v>
      </c>
      <c r="F755" s="24">
        <v>3.3000000000000002E-2</v>
      </c>
      <c r="G755" s="23">
        <f>bonus_calc[[#This Row],[Salary]]*bonus_calc[[#This Row],[Bonus pct]]</f>
        <v>3013.23</v>
      </c>
    </row>
    <row r="756" spans="1:7" x14ac:dyDescent="0.3">
      <c r="A756" s="1" t="s">
        <v>834</v>
      </c>
      <c r="B756" s="14" t="s">
        <v>7</v>
      </c>
      <c r="C756" s="14" t="s">
        <v>19</v>
      </c>
      <c r="D756" s="15">
        <v>117840</v>
      </c>
      <c r="E756" s="1" t="s">
        <v>46</v>
      </c>
      <c r="F756" s="24">
        <v>5.0000000000000001E-3</v>
      </c>
      <c r="G756" s="23">
        <f>bonus_calc[[#This Row],[Salary]]*bonus_calc[[#This Row],[Bonus pct]]</f>
        <v>589.20000000000005</v>
      </c>
    </row>
    <row r="757" spans="1:7" x14ac:dyDescent="0.3">
      <c r="A757" s="1" t="s">
        <v>835</v>
      </c>
      <c r="B757" s="14" t="s">
        <v>12</v>
      </c>
      <c r="C757" s="14" t="s">
        <v>19</v>
      </c>
      <c r="D757" s="15">
        <v>31830</v>
      </c>
      <c r="E757" s="1" t="s">
        <v>25</v>
      </c>
      <c r="F757" s="24">
        <v>2.8000000000000001E-2</v>
      </c>
      <c r="G757" s="23">
        <f>bonus_calc[[#This Row],[Salary]]*bonus_calc[[#This Row],[Bonus pct]]</f>
        <v>891.24</v>
      </c>
    </row>
    <row r="758" spans="1:7" x14ac:dyDescent="0.3">
      <c r="A758" s="1" t="s">
        <v>836</v>
      </c>
      <c r="B758" s="14" t="s">
        <v>7</v>
      </c>
      <c r="C758" s="14" t="s">
        <v>13</v>
      </c>
      <c r="D758" s="15">
        <v>32980</v>
      </c>
      <c r="E758" s="1" t="s">
        <v>10</v>
      </c>
      <c r="F758" s="24">
        <v>7.2999999999999995E-2</v>
      </c>
      <c r="G758" s="23">
        <f>bonus_calc[[#This Row],[Salary]]*bonus_calc[[#This Row],[Bonus pct]]</f>
        <v>2407.54</v>
      </c>
    </row>
    <row r="759" spans="1:7" x14ac:dyDescent="0.3">
      <c r="A759" s="1" t="s">
        <v>837</v>
      </c>
      <c r="B759" s="14" t="s">
        <v>7</v>
      </c>
      <c r="C759" s="14" t="s">
        <v>13</v>
      </c>
      <c r="D759" s="15">
        <v>47360</v>
      </c>
      <c r="E759" s="1" t="s">
        <v>25</v>
      </c>
      <c r="F759" s="24">
        <v>2.8000000000000001E-2</v>
      </c>
      <c r="G759" s="23">
        <f>bonus_calc[[#This Row],[Salary]]*bonus_calc[[#This Row],[Bonus pct]]</f>
        <v>1326.08</v>
      </c>
    </row>
    <row r="760" spans="1:7" x14ac:dyDescent="0.3">
      <c r="A760" s="1" t="s">
        <v>838</v>
      </c>
      <c r="B760" s="14" t="s">
        <v>12</v>
      </c>
      <c r="C760" s="14" t="s">
        <v>24</v>
      </c>
      <c r="D760" s="15">
        <v>86740</v>
      </c>
      <c r="E760" s="1" t="s">
        <v>10</v>
      </c>
      <c r="F760" s="24">
        <v>8.4000000000000005E-2</v>
      </c>
      <c r="G760" s="23">
        <f>bonus_calc[[#This Row],[Salary]]*bonus_calc[[#This Row],[Bonus pct]]</f>
        <v>7286.1600000000008</v>
      </c>
    </row>
    <row r="761" spans="1:7" x14ac:dyDescent="0.3">
      <c r="A761" s="1" t="s">
        <v>839</v>
      </c>
      <c r="B761" s="14" t="s">
        <v>12</v>
      </c>
      <c r="C761" s="14" t="s">
        <v>37</v>
      </c>
      <c r="D761" s="15">
        <v>87400</v>
      </c>
      <c r="E761" s="1" t="s">
        <v>10</v>
      </c>
      <c r="F761" s="24">
        <v>7.5999999999999998E-2</v>
      </c>
      <c r="G761" s="23">
        <f>bonus_calc[[#This Row],[Salary]]*bonus_calc[[#This Row],[Bonus pct]]</f>
        <v>6642.4</v>
      </c>
    </row>
    <row r="762" spans="1:7" x14ac:dyDescent="0.3">
      <c r="A762" s="1" t="s">
        <v>840</v>
      </c>
      <c r="B762" s="14" t="s">
        <v>7</v>
      </c>
      <c r="C762" s="14" t="s">
        <v>8</v>
      </c>
      <c r="D762" s="15">
        <v>61620</v>
      </c>
      <c r="E762" s="1" t="s">
        <v>20</v>
      </c>
      <c r="F762" s="24">
        <v>1.2E-2</v>
      </c>
      <c r="G762" s="23">
        <f>bonus_calc[[#This Row],[Salary]]*bonus_calc[[#This Row],[Bonus pct]]</f>
        <v>739.44</v>
      </c>
    </row>
    <row r="763" spans="1:7" x14ac:dyDescent="0.3">
      <c r="A763" s="1" t="s">
        <v>841</v>
      </c>
      <c r="B763" s="14" t="s">
        <v>12</v>
      </c>
      <c r="C763" s="14" t="s">
        <v>37</v>
      </c>
      <c r="D763" s="15">
        <v>75090</v>
      </c>
      <c r="E763" s="1" t="s">
        <v>14</v>
      </c>
      <c r="F763" s="24">
        <v>4.2999999999999997E-2</v>
      </c>
      <c r="G763" s="23">
        <f>bonus_calc[[#This Row],[Salary]]*bonus_calc[[#This Row],[Bonus pct]]</f>
        <v>3228.87</v>
      </c>
    </row>
    <row r="764" spans="1:7" x14ac:dyDescent="0.3">
      <c r="A764" s="1" t="s">
        <v>843</v>
      </c>
      <c r="B764" s="14" t="s">
        <v>7</v>
      </c>
      <c r="C764" s="14" t="s">
        <v>13</v>
      </c>
      <c r="D764" s="15">
        <v>78020</v>
      </c>
      <c r="E764" s="1" t="s">
        <v>14</v>
      </c>
      <c r="F764" s="24">
        <v>5.8000000000000003E-2</v>
      </c>
      <c r="G764" s="23">
        <f>bonus_calc[[#This Row],[Salary]]*bonus_calc[[#This Row],[Bonus pct]]</f>
        <v>4525.16</v>
      </c>
    </row>
    <row r="765" spans="1:7" x14ac:dyDescent="0.3">
      <c r="A765" s="1" t="s">
        <v>844</v>
      </c>
      <c r="B765" s="14" t="s">
        <v>7</v>
      </c>
      <c r="C765" s="14" t="s">
        <v>45</v>
      </c>
      <c r="D765" s="15">
        <v>88690</v>
      </c>
      <c r="E765" s="1" t="s">
        <v>14</v>
      </c>
      <c r="F765" s="24">
        <v>4.2999999999999997E-2</v>
      </c>
      <c r="G765" s="23">
        <f>bonus_calc[[#This Row],[Salary]]*bonus_calc[[#This Row],[Bonus pct]]</f>
        <v>3813.6699999999996</v>
      </c>
    </row>
    <row r="766" spans="1:7" x14ac:dyDescent="0.3">
      <c r="A766" s="1" t="s">
        <v>845</v>
      </c>
      <c r="B766" s="14" t="s">
        <v>12</v>
      </c>
      <c r="C766" s="14" t="s">
        <v>32</v>
      </c>
      <c r="D766" s="15">
        <v>92340</v>
      </c>
      <c r="E766" s="1" t="s">
        <v>25</v>
      </c>
      <c r="F766" s="24">
        <v>3.5000000000000003E-2</v>
      </c>
      <c r="G766" s="23">
        <f>bonus_calc[[#This Row],[Salary]]*bonus_calc[[#This Row],[Bonus pct]]</f>
        <v>3231.9</v>
      </c>
    </row>
    <row r="767" spans="1:7" x14ac:dyDescent="0.3">
      <c r="A767" s="1" t="s">
        <v>846</v>
      </c>
      <c r="B767" s="14" t="s">
        <v>7</v>
      </c>
      <c r="C767" s="14" t="s">
        <v>63</v>
      </c>
      <c r="D767" s="15">
        <v>99480</v>
      </c>
      <c r="E767" s="1" t="s">
        <v>14</v>
      </c>
      <c r="F767" s="24">
        <v>5.3999999999999999E-2</v>
      </c>
      <c r="G767" s="23">
        <f>bonus_calc[[#This Row],[Salary]]*bonus_calc[[#This Row],[Bonus pct]]</f>
        <v>5371.92</v>
      </c>
    </row>
    <row r="768" spans="1:7" x14ac:dyDescent="0.3">
      <c r="A768" s="1" t="s">
        <v>847</v>
      </c>
      <c r="B768" s="14" t="s">
        <v>12</v>
      </c>
      <c r="C768" s="14" t="s">
        <v>923</v>
      </c>
      <c r="D768" s="15">
        <v>80700</v>
      </c>
      <c r="E768" s="1" t="s">
        <v>10</v>
      </c>
      <c r="F768" s="24">
        <v>7.1999999999999995E-2</v>
      </c>
      <c r="G768" s="23">
        <f>bonus_calc[[#This Row],[Salary]]*bonus_calc[[#This Row],[Bonus pct]]</f>
        <v>5810.4</v>
      </c>
    </row>
    <row r="769" spans="1:7" x14ac:dyDescent="0.3">
      <c r="A769" s="1" t="s">
        <v>848</v>
      </c>
      <c r="B769" s="14" t="s">
        <v>12</v>
      </c>
      <c r="C769" s="14" t="s">
        <v>24</v>
      </c>
      <c r="D769" s="15">
        <v>58830</v>
      </c>
      <c r="E769" s="1" t="s">
        <v>25</v>
      </c>
      <c r="F769" s="24">
        <v>2.7E-2</v>
      </c>
      <c r="G769" s="23">
        <f>bonus_calc[[#This Row],[Salary]]*bonus_calc[[#This Row],[Bonus pct]]</f>
        <v>1588.41</v>
      </c>
    </row>
    <row r="770" spans="1:7" x14ac:dyDescent="0.3">
      <c r="A770" s="1" t="s">
        <v>849</v>
      </c>
      <c r="B770" s="14" t="s">
        <v>12</v>
      </c>
      <c r="C770" s="14" t="s">
        <v>45</v>
      </c>
      <c r="D770" s="15">
        <v>32140</v>
      </c>
      <c r="E770" s="1" t="s">
        <v>25</v>
      </c>
      <c r="F770" s="24">
        <v>2.4E-2</v>
      </c>
      <c r="G770" s="23">
        <f>bonus_calc[[#This Row],[Salary]]*bonus_calc[[#This Row],[Bonus pct]]</f>
        <v>771.36</v>
      </c>
    </row>
    <row r="771" spans="1:7" x14ac:dyDescent="0.3">
      <c r="A771" s="1" t="s">
        <v>850</v>
      </c>
      <c r="B771" s="14" t="s">
        <v>7</v>
      </c>
      <c r="C771" s="14" t="s">
        <v>13</v>
      </c>
      <c r="D771" s="15">
        <v>102520</v>
      </c>
      <c r="E771" s="1" t="s">
        <v>14</v>
      </c>
      <c r="F771" s="24">
        <v>0.05</v>
      </c>
      <c r="G771" s="23">
        <f>bonus_calc[[#This Row],[Salary]]*bonus_calc[[#This Row],[Bonus pct]]</f>
        <v>5126</v>
      </c>
    </row>
    <row r="772" spans="1:7" x14ac:dyDescent="0.3">
      <c r="A772" s="1" t="s">
        <v>851</v>
      </c>
      <c r="B772" s="14" t="s">
        <v>7</v>
      </c>
      <c r="C772" s="14" t="s">
        <v>24</v>
      </c>
      <c r="D772" s="15">
        <v>79590</v>
      </c>
      <c r="E772" s="1" t="s">
        <v>20</v>
      </c>
      <c r="F772" s="24">
        <v>1.2E-2</v>
      </c>
      <c r="G772" s="23">
        <f>bonus_calc[[#This Row],[Salary]]*bonus_calc[[#This Row],[Bonus pct]]</f>
        <v>955.08</v>
      </c>
    </row>
    <row r="773" spans="1:7" x14ac:dyDescent="0.3">
      <c r="A773" s="1" t="s">
        <v>852</v>
      </c>
      <c r="B773" s="14" t="s">
        <v>12</v>
      </c>
      <c r="C773" s="14" t="s">
        <v>8</v>
      </c>
      <c r="D773" s="15">
        <v>28970</v>
      </c>
      <c r="E773" s="1" t="s">
        <v>46</v>
      </c>
      <c r="F773" s="24">
        <v>5.0000000000000001E-3</v>
      </c>
      <c r="G773" s="23">
        <f>bonus_calc[[#This Row],[Salary]]*bonus_calc[[#This Row],[Bonus pct]]</f>
        <v>144.85</v>
      </c>
    </row>
    <row r="774" spans="1:7" x14ac:dyDescent="0.3">
      <c r="A774" s="1" t="s">
        <v>853</v>
      </c>
      <c r="B774" s="14" t="s">
        <v>12</v>
      </c>
      <c r="C774" s="14" t="s">
        <v>48</v>
      </c>
      <c r="D774" s="15">
        <v>92700</v>
      </c>
      <c r="E774" s="1" t="s">
        <v>25</v>
      </c>
      <c r="F774" s="24">
        <v>2.8000000000000001E-2</v>
      </c>
      <c r="G774" s="23">
        <f>bonus_calc[[#This Row],[Salary]]*bonus_calc[[#This Row],[Bonus pct]]</f>
        <v>2595.6</v>
      </c>
    </row>
    <row r="775" spans="1:7" x14ac:dyDescent="0.3">
      <c r="A775" s="1" t="s">
        <v>854</v>
      </c>
      <c r="B775" s="14" t="s">
        <v>12</v>
      </c>
      <c r="C775" s="14" t="s">
        <v>24</v>
      </c>
      <c r="D775" s="15">
        <v>36150</v>
      </c>
      <c r="E775" s="1" t="s">
        <v>20</v>
      </c>
      <c r="F775" s="24">
        <v>1.9E-2</v>
      </c>
      <c r="G775" s="23">
        <f>bonus_calc[[#This Row],[Salary]]*bonus_calc[[#This Row],[Bonus pct]]</f>
        <v>686.85</v>
      </c>
    </row>
    <row r="776" spans="1:7" x14ac:dyDescent="0.3">
      <c r="A776" s="1" t="s">
        <v>855</v>
      </c>
      <c r="B776" s="14" t="s">
        <v>12</v>
      </c>
      <c r="C776" s="14" t="s">
        <v>29</v>
      </c>
      <c r="D776" s="15">
        <v>61210</v>
      </c>
      <c r="E776" s="1" t="s">
        <v>46</v>
      </c>
      <c r="F776" s="24">
        <v>5.0000000000000001E-3</v>
      </c>
      <c r="G776" s="23">
        <f>bonus_calc[[#This Row],[Salary]]*bonus_calc[[#This Row],[Bonus pct]]</f>
        <v>306.05</v>
      </c>
    </row>
    <row r="777" spans="1:7" x14ac:dyDescent="0.3">
      <c r="A777" s="1" t="s">
        <v>866</v>
      </c>
      <c r="B777" s="14" t="s">
        <v>12</v>
      </c>
      <c r="C777" s="14" t="s">
        <v>8</v>
      </c>
      <c r="D777" s="15">
        <v>52960</v>
      </c>
      <c r="E777" s="1" t="s">
        <v>25</v>
      </c>
      <c r="F777" s="24">
        <v>2.4E-2</v>
      </c>
      <c r="G777" s="23">
        <f>bonus_calc[[#This Row],[Salary]]*bonus_calc[[#This Row],[Bonus pct]]</f>
        <v>1271.04</v>
      </c>
    </row>
    <row r="778" spans="1:7" x14ac:dyDescent="0.3">
      <c r="A778" s="1" t="s">
        <v>867</v>
      </c>
      <c r="B778" s="14" t="s">
        <v>7</v>
      </c>
      <c r="C778" s="14" t="s">
        <v>45</v>
      </c>
      <c r="D778" s="15">
        <v>84170</v>
      </c>
      <c r="E778" s="1" t="s">
        <v>10</v>
      </c>
      <c r="F778" s="24">
        <v>7.2999999999999995E-2</v>
      </c>
      <c r="G778" s="23">
        <f>bonus_calc[[#This Row],[Salary]]*bonus_calc[[#This Row],[Bonus pct]]</f>
        <v>6144.41</v>
      </c>
    </row>
    <row r="779" spans="1:7" x14ac:dyDescent="0.3">
      <c r="A779" s="1" t="s">
        <v>868</v>
      </c>
      <c r="B779" s="14" t="s">
        <v>7</v>
      </c>
      <c r="C779" s="14" t="s">
        <v>19</v>
      </c>
      <c r="D779" s="15">
        <v>31920</v>
      </c>
      <c r="E779" s="1" t="s">
        <v>10</v>
      </c>
      <c r="F779" s="24">
        <v>7.5999999999999998E-2</v>
      </c>
      <c r="G779" s="23">
        <f>bonus_calc[[#This Row],[Salary]]*bonus_calc[[#This Row],[Bonus pct]]</f>
        <v>2425.92</v>
      </c>
    </row>
    <row r="780" spans="1:7" x14ac:dyDescent="0.3">
      <c r="A780" s="1" t="s">
        <v>869</v>
      </c>
      <c r="B780" s="14" t="s">
        <v>12</v>
      </c>
      <c r="C780" s="14" t="s">
        <v>32</v>
      </c>
      <c r="D780" s="15">
        <v>104210</v>
      </c>
      <c r="E780" s="1" t="s">
        <v>20</v>
      </c>
      <c r="F780" s="24">
        <v>0.02</v>
      </c>
      <c r="G780" s="23">
        <f>bonus_calc[[#This Row],[Salary]]*bonus_calc[[#This Row],[Bonus pct]]</f>
        <v>2084.1999999999998</v>
      </c>
    </row>
    <row r="781" spans="1:7" x14ac:dyDescent="0.3">
      <c r="A781" s="1" t="s">
        <v>870</v>
      </c>
      <c r="B781" s="14" t="s">
        <v>12</v>
      </c>
      <c r="C781" s="14" t="s">
        <v>29</v>
      </c>
      <c r="D781" s="15">
        <v>38440</v>
      </c>
      <c r="E781" s="1" t="s">
        <v>25</v>
      </c>
      <c r="F781" s="24">
        <v>2.1000000000000001E-2</v>
      </c>
      <c r="G781" s="23">
        <f>bonus_calc[[#This Row],[Salary]]*bonus_calc[[#This Row],[Bonus pct]]</f>
        <v>807.24</v>
      </c>
    </row>
    <row r="782" spans="1:7" x14ac:dyDescent="0.3">
      <c r="A782" s="1" t="s">
        <v>871</v>
      </c>
      <c r="B782" s="14" t="s">
        <v>7</v>
      </c>
      <c r="C782" s="14" t="s">
        <v>17</v>
      </c>
      <c r="D782" s="15">
        <v>114430</v>
      </c>
      <c r="E782" s="1" t="s">
        <v>20</v>
      </c>
      <c r="F782" s="24">
        <v>1.4999999999999999E-2</v>
      </c>
      <c r="G782" s="23">
        <f>bonus_calc[[#This Row],[Salary]]*bonus_calc[[#This Row],[Bonus pct]]</f>
        <v>1716.45</v>
      </c>
    </row>
    <row r="783" spans="1:7" x14ac:dyDescent="0.3">
      <c r="A783" s="1" t="s">
        <v>872</v>
      </c>
      <c r="B783" s="14" t="s">
        <v>12</v>
      </c>
      <c r="C783" s="14" t="s">
        <v>63</v>
      </c>
      <c r="D783" s="15">
        <v>104340</v>
      </c>
      <c r="E783" s="1" t="s">
        <v>25</v>
      </c>
      <c r="F783" s="24">
        <v>2.7E-2</v>
      </c>
      <c r="G783" s="23">
        <f>bonus_calc[[#This Row],[Salary]]*bonus_calc[[#This Row],[Bonus pct]]</f>
        <v>2817.18</v>
      </c>
    </row>
    <row r="784" spans="1:7" x14ac:dyDescent="0.3">
      <c r="A784" s="1" t="s">
        <v>873</v>
      </c>
      <c r="B784" s="14" t="s">
        <v>12</v>
      </c>
      <c r="C784" s="14" t="s">
        <v>24</v>
      </c>
      <c r="D784" s="15">
        <v>40750</v>
      </c>
      <c r="E784" s="1" t="s">
        <v>25</v>
      </c>
      <c r="F784" s="24">
        <v>0.04</v>
      </c>
      <c r="G784" s="23">
        <f>bonus_calc[[#This Row],[Salary]]*bonus_calc[[#This Row],[Bonus pct]]</f>
        <v>1630</v>
      </c>
    </row>
    <row r="785" spans="1:7" x14ac:dyDescent="0.3">
      <c r="A785" s="1" t="s">
        <v>874</v>
      </c>
      <c r="B785" s="14" t="s">
        <v>7</v>
      </c>
      <c r="C785" s="14" t="s">
        <v>17</v>
      </c>
      <c r="D785" s="15">
        <v>98020</v>
      </c>
      <c r="E785" s="1" t="s">
        <v>25</v>
      </c>
      <c r="F785" s="24">
        <v>3.5000000000000003E-2</v>
      </c>
      <c r="G785" s="23">
        <f>bonus_calc[[#This Row],[Salary]]*bonus_calc[[#This Row],[Bonus pct]]</f>
        <v>3430.7000000000003</v>
      </c>
    </row>
    <row r="786" spans="1:7" x14ac:dyDescent="0.3">
      <c r="A786" s="1" t="s">
        <v>875</v>
      </c>
      <c r="B786" s="14" t="s">
        <v>7</v>
      </c>
      <c r="C786" s="14" t="s">
        <v>29</v>
      </c>
      <c r="D786" s="15">
        <v>96620</v>
      </c>
      <c r="E786" s="1" t="s">
        <v>10</v>
      </c>
      <c r="F786" s="24">
        <v>6.0999999999999999E-2</v>
      </c>
      <c r="G786" s="23">
        <f>bonus_calc[[#This Row],[Salary]]*bonus_calc[[#This Row],[Bonus pct]]</f>
        <v>5893.82</v>
      </c>
    </row>
    <row r="787" spans="1:7" x14ac:dyDescent="0.3">
      <c r="A787" s="1" t="s">
        <v>877</v>
      </c>
      <c r="B787" s="14" t="s">
        <v>12</v>
      </c>
      <c r="C787" s="14" t="s">
        <v>48</v>
      </c>
      <c r="D787" s="15">
        <v>40400</v>
      </c>
      <c r="E787" s="1" t="s">
        <v>14</v>
      </c>
      <c r="F787" s="24">
        <v>5.0999999999999997E-2</v>
      </c>
      <c r="G787" s="23">
        <f>bonus_calc[[#This Row],[Salary]]*bonus_calc[[#This Row],[Bonus pct]]</f>
        <v>2060.4</v>
      </c>
    </row>
    <row r="788" spans="1:7" x14ac:dyDescent="0.3">
      <c r="A788" s="1" t="s">
        <v>878</v>
      </c>
      <c r="B788" s="14" t="s">
        <v>12</v>
      </c>
      <c r="C788" s="14" t="s">
        <v>13</v>
      </c>
      <c r="D788" s="15">
        <v>81220</v>
      </c>
      <c r="E788" s="1" t="s">
        <v>25</v>
      </c>
      <c r="F788" s="24">
        <v>0.02</v>
      </c>
      <c r="G788" s="23">
        <f>bonus_calc[[#This Row],[Salary]]*bonus_calc[[#This Row],[Bonus pct]]</f>
        <v>1624.4</v>
      </c>
    </row>
    <row r="789" spans="1:7" x14ac:dyDescent="0.3">
      <c r="A789" s="1" t="s">
        <v>879</v>
      </c>
      <c r="B789" s="14" t="s">
        <v>7</v>
      </c>
      <c r="C789" s="14" t="s">
        <v>32</v>
      </c>
      <c r="D789" s="15">
        <v>33840</v>
      </c>
      <c r="E789" s="1" t="s">
        <v>25</v>
      </c>
      <c r="F789" s="24">
        <v>3.2000000000000001E-2</v>
      </c>
      <c r="G789" s="23">
        <f>bonus_calc[[#This Row],[Salary]]*bonus_calc[[#This Row],[Bonus pct]]</f>
        <v>1082.8800000000001</v>
      </c>
    </row>
    <row r="790" spans="1:7" x14ac:dyDescent="0.3">
      <c r="A790" s="1" t="s">
        <v>880</v>
      </c>
      <c r="B790" s="14" t="s">
        <v>7</v>
      </c>
      <c r="C790" s="14" t="s">
        <v>8</v>
      </c>
      <c r="D790" s="15">
        <v>75880</v>
      </c>
      <c r="E790" s="1" t="s">
        <v>46</v>
      </c>
      <c r="F790" s="24">
        <v>5.0000000000000001E-3</v>
      </c>
      <c r="G790" s="23">
        <f>bonus_calc[[#This Row],[Salary]]*bonus_calc[[#This Row],[Bonus pct]]</f>
        <v>379.40000000000003</v>
      </c>
    </row>
    <row r="791" spans="1:7" x14ac:dyDescent="0.3">
      <c r="A791" s="1" t="s">
        <v>881</v>
      </c>
      <c r="B791" s="14" t="s">
        <v>7</v>
      </c>
      <c r="C791" s="14" t="s">
        <v>50</v>
      </c>
      <c r="D791" s="15">
        <v>81380</v>
      </c>
      <c r="E791" s="1" t="s">
        <v>25</v>
      </c>
      <c r="F791" s="24">
        <v>3.5000000000000003E-2</v>
      </c>
      <c r="G791" s="23">
        <f>bonus_calc[[#This Row],[Salary]]*bonus_calc[[#This Row],[Bonus pct]]</f>
        <v>2848.3</v>
      </c>
    </row>
    <row r="792" spans="1:7" x14ac:dyDescent="0.3">
      <c r="A792" s="1" t="s">
        <v>882</v>
      </c>
      <c r="B792" s="14" t="s">
        <v>7</v>
      </c>
      <c r="C792" s="14" t="s">
        <v>32</v>
      </c>
      <c r="D792" s="15">
        <v>71490</v>
      </c>
      <c r="E792" s="1" t="s">
        <v>46</v>
      </c>
      <c r="F792" s="24">
        <v>5.0000000000000001E-3</v>
      </c>
      <c r="G792" s="23">
        <f>bonus_calc[[#This Row],[Salary]]*bonus_calc[[#This Row],[Bonus pct]]</f>
        <v>357.45</v>
      </c>
    </row>
    <row r="793" spans="1:7" x14ac:dyDescent="0.3">
      <c r="A793" s="1" t="s">
        <v>883</v>
      </c>
      <c r="B793" s="14" t="s">
        <v>7</v>
      </c>
      <c r="C793" s="14" t="s">
        <v>17</v>
      </c>
      <c r="D793" s="15">
        <v>91930</v>
      </c>
      <c r="E793" s="1" t="s">
        <v>10</v>
      </c>
      <c r="F793" s="24">
        <v>6.3E-2</v>
      </c>
      <c r="G793" s="23">
        <f>bonus_calc[[#This Row],[Salary]]*bonus_calc[[#This Row],[Bonus pct]]</f>
        <v>5791.59</v>
      </c>
    </row>
    <row r="794" spans="1:7" x14ac:dyDescent="0.3">
      <c r="A794" s="1" t="s">
        <v>884</v>
      </c>
      <c r="B794" s="14" t="s">
        <v>7</v>
      </c>
      <c r="C794" s="14" t="s">
        <v>13</v>
      </c>
      <c r="D794" s="15">
        <v>107790</v>
      </c>
      <c r="E794" s="1" t="s">
        <v>25</v>
      </c>
      <c r="F794" s="24">
        <v>3.5000000000000003E-2</v>
      </c>
      <c r="G794" s="23">
        <f>bonus_calc[[#This Row],[Salary]]*bonus_calc[[#This Row],[Bonus pct]]</f>
        <v>3772.6500000000005</v>
      </c>
    </row>
    <row r="795" spans="1:7" x14ac:dyDescent="0.3">
      <c r="A795" s="1" t="s">
        <v>885</v>
      </c>
      <c r="B795" s="14" t="s">
        <v>12</v>
      </c>
      <c r="C795" s="14" t="s">
        <v>13</v>
      </c>
      <c r="D795" s="15">
        <v>69970</v>
      </c>
      <c r="E795" s="1" t="s">
        <v>46</v>
      </c>
      <c r="F795" s="24">
        <v>5.0000000000000001E-3</v>
      </c>
      <c r="G795" s="23">
        <f>bonus_calc[[#This Row],[Salary]]*bonus_calc[[#This Row],[Bonus pct]]</f>
        <v>349.85</v>
      </c>
    </row>
    <row r="796" spans="1:7" x14ac:dyDescent="0.3">
      <c r="A796" s="1" t="s">
        <v>886</v>
      </c>
      <c r="B796" s="14" t="s">
        <v>12</v>
      </c>
      <c r="C796" s="14" t="s">
        <v>19</v>
      </c>
      <c r="D796" s="15">
        <v>44300</v>
      </c>
      <c r="E796" s="1" t="s">
        <v>25</v>
      </c>
      <c r="F796" s="24">
        <v>2.1000000000000001E-2</v>
      </c>
      <c r="G796" s="23">
        <f>bonus_calc[[#This Row],[Salary]]*bonus_calc[[#This Row],[Bonus pct]]</f>
        <v>930.30000000000007</v>
      </c>
    </row>
    <row r="797" spans="1:7" x14ac:dyDescent="0.3">
      <c r="A797" s="1" t="s">
        <v>887</v>
      </c>
      <c r="B797" s="14" t="s">
        <v>7</v>
      </c>
      <c r="C797" s="14" t="s">
        <v>13</v>
      </c>
      <c r="D797" s="15">
        <v>114180</v>
      </c>
      <c r="E797" s="1" t="s">
        <v>25</v>
      </c>
      <c r="F797" s="24">
        <v>0.02</v>
      </c>
      <c r="G797" s="23">
        <f>bonus_calc[[#This Row],[Salary]]*bonus_calc[[#This Row],[Bonus pct]]</f>
        <v>2283.6</v>
      </c>
    </row>
    <row r="798" spans="1:7" x14ac:dyDescent="0.3">
      <c r="A798" s="1" t="s">
        <v>888</v>
      </c>
      <c r="B798" s="14" t="s">
        <v>12</v>
      </c>
      <c r="C798" s="14" t="s">
        <v>29</v>
      </c>
      <c r="D798" s="15">
        <v>85330</v>
      </c>
      <c r="E798" s="1" t="s">
        <v>20</v>
      </c>
      <c r="F798" s="24">
        <v>0.01</v>
      </c>
      <c r="G798" s="23">
        <f>bonus_calc[[#This Row],[Salary]]*bonus_calc[[#This Row],[Bonus pct]]</f>
        <v>853.30000000000007</v>
      </c>
    </row>
    <row r="799" spans="1:7" x14ac:dyDescent="0.3">
      <c r="A799" s="1" t="s">
        <v>889</v>
      </c>
      <c r="B799" s="14" t="s">
        <v>12</v>
      </c>
      <c r="C799" s="14" t="s">
        <v>48</v>
      </c>
      <c r="D799" s="15">
        <v>65130</v>
      </c>
      <c r="E799" s="1" t="s">
        <v>25</v>
      </c>
      <c r="F799" s="24">
        <v>2.1000000000000001E-2</v>
      </c>
      <c r="G799" s="23">
        <f>bonus_calc[[#This Row],[Salary]]*bonus_calc[[#This Row],[Bonus pct]]</f>
        <v>1367.73</v>
      </c>
    </row>
    <row r="800" spans="1:7" x14ac:dyDescent="0.3">
      <c r="A800" s="1" t="s">
        <v>890</v>
      </c>
      <c r="B800" s="14" t="s">
        <v>12</v>
      </c>
      <c r="C800" s="14" t="s">
        <v>50</v>
      </c>
      <c r="D800" s="15">
        <v>36820</v>
      </c>
      <c r="E800" s="1" t="s">
        <v>25</v>
      </c>
      <c r="F800" s="24">
        <v>2.8000000000000001E-2</v>
      </c>
      <c r="G800" s="23">
        <f>bonus_calc[[#This Row],[Salary]]*bonus_calc[[#This Row],[Bonus pct]]</f>
        <v>1030.96</v>
      </c>
    </row>
    <row r="801" spans="1:7" x14ac:dyDescent="0.3">
      <c r="A801" s="1" t="s">
        <v>891</v>
      </c>
      <c r="B801" s="14" t="s">
        <v>7</v>
      </c>
      <c r="C801" s="14" t="s">
        <v>45</v>
      </c>
      <c r="D801" s="15">
        <v>116890</v>
      </c>
      <c r="E801" s="1" t="s">
        <v>25</v>
      </c>
      <c r="F801" s="24">
        <v>3.2000000000000001E-2</v>
      </c>
      <c r="G801" s="23">
        <f>bonus_calc[[#This Row],[Salary]]*bonus_calc[[#This Row],[Bonus pct]]</f>
        <v>3740.48</v>
      </c>
    </row>
    <row r="802" spans="1:7" x14ac:dyDescent="0.3">
      <c r="A802" s="1" t="s">
        <v>892</v>
      </c>
      <c r="B802" s="14" t="s">
        <v>12</v>
      </c>
      <c r="C802" s="14" t="s">
        <v>923</v>
      </c>
      <c r="D802" s="15">
        <v>78710</v>
      </c>
      <c r="E802" s="1" t="s">
        <v>46</v>
      </c>
      <c r="F802" s="24">
        <v>5.0000000000000001E-3</v>
      </c>
      <c r="G802" s="23">
        <f>bonus_calc[[#This Row],[Salary]]*bonus_calc[[#This Row],[Bonus pct]]</f>
        <v>393.55</v>
      </c>
    </row>
    <row r="803" spans="1:7" x14ac:dyDescent="0.3">
      <c r="A803" s="1" t="s">
        <v>893</v>
      </c>
      <c r="B803" s="14" t="s">
        <v>12</v>
      </c>
      <c r="C803" s="14" t="s">
        <v>29</v>
      </c>
      <c r="D803" s="15">
        <v>86470</v>
      </c>
      <c r="E803" s="1" t="s">
        <v>10</v>
      </c>
      <c r="F803" s="24">
        <v>7.5999999999999998E-2</v>
      </c>
      <c r="G803" s="23">
        <f>bonus_calc[[#This Row],[Salary]]*bonus_calc[[#This Row],[Bonus pct]]</f>
        <v>6571.72</v>
      </c>
    </row>
    <row r="804" spans="1:7" x14ac:dyDescent="0.3">
      <c r="A804" s="1" t="s">
        <v>856</v>
      </c>
      <c r="B804" s="14" t="s">
        <v>7</v>
      </c>
      <c r="C804" s="14" t="s">
        <v>29</v>
      </c>
      <c r="D804" s="15">
        <v>35980</v>
      </c>
      <c r="E804" s="1" t="s">
        <v>10</v>
      </c>
      <c r="F804" s="24">
        <v>7.2999999999999995E-2</v>
      </c>
      <c r="G804" s="23">
        <f>bonus_calc[[#This Row],[Salary]]*bonus_calc[[#This Row],[Bonus pct]]</f>
        <v>2626.54</v>
      </c>
    </row>
    <row r="805" spans="1:7" x14ac:dyDescent="0.3">
      <c r="A805" s="1" t="s">
        <v>894</v>
      </c>
      <c r="B805" s="14" t="s">
        <v>7</v>
      </c>
      <c r="C805" s="14" t="s">
        <v>45</v>
      </c>
      <c r="D805" s="15">
        <v>77110</v>
      </c>
      <c r="E805" s="1" t="s">
        <v>25</v>
      </c>
      <c r="F805" s="24">
        <v>3.5000000000000003E-2</v>
      </c>
      <c r="G805" s="23">
        <f>bonus_calc[[#This Row],[Salary]]*bonus_calc[[#This Row],[Bonus pct]]</f>
        <v>2698.8500000000004</v>
      </c>
    </row>
    <row r="806" spans="1:7" x14ac:dyDescent="0.3">
      <c r="A806" s="1" t="s">
        <v>895</v>
      </c>
      <c r="B806" s="14" t="s">
        <v>12</v>
      </c>
      <c r="C806" s="14" t="s">
        <v>48</v>
      </c>
      <c r="D806" s="15">
        <v>86570</v>
      </c>
      <c r="E806" s="1" t="s">
        <v>20</v>
      </c>
      <c r="F806" s="24">
        <v>1.2E-2</v>
      </c>
      <c r="G806" s="23">
        <f>bonus_calc[[#This Row],[Salary]]*bonus_calc[[#This Row],[Bonus pct]]</f>
        <v>1038.8399999999999</v>
      </c>
    </row>
    <row r="807" spans="1:7" x14ac:dyDescent="0.3">
      <c r="A807" s="1" t="s">
        <v>896</v>
      </c>
      <c r="B807" s="14" t="s">
        <v>12</v>
      </c>
      <c r="C807" s="14" t="s">
        <v>24</v>
      </c>
      <c r="D807" s="15">
        <v>117850</v>
      </c>
      <c r="E807" s="1" t="s">
        <v>14</v>
      </c>
      <c r="F807" s="24">
        <v>4.2999999999999997E-2</v>
      </c>
      <c r="G807" s="23">
        <f>bonus_calc[[#This Row],[Salary]]*bonus_calc[[#This Row],[Bonus pct]]</f>
        <v>5067.5499999999993</v>
      </c>
    </row>
    <row r="808" spans="1:7" x14ac:dyDescent="0.3">
      <c r="A808" s="1" t="s">
        <v>897</v>
      </c>
      <c r="B808" s="14" t="s">
        <v>12</v>
      </c>
      <c r="C808" s="14" t="s">
        <v>19</v>
      </c>
      <c r="D808" s="15">
        <v>116500</v>
      </c>
      <c r="E808" s="1" t="s">
        <v>25</v>
      </c>
      <c r="F808" s="24">
        <v>0.04</v>
      </c>
      <c r="G808" s="23">
        <f>bonus_calc[[#This Row],[Salary]]*bonus_calc[[#This Row],[Bonus pct]]</f>
        <v>4660</v>
      </c>
    </row>
    <row r="809" spans="1:7" x14ac:dyDescent="0.3">
      <c r="A809" s="1" t="s">
        <v>898</v>
      </c>
      <c r="B809" s="14" t="s">
        <v>12</v>
      </c>
      <c r="C809" s="14" t="s">
        <v>63</v>
      </c>
      <c r="D809" s="15">
        <v>80030</v>
      </c>
      <c r="E809" s="1" t="s">
        <v>25</v>
      </c>
      <c r="F809" s="24">
        <v>2.4E-2</v>
      </c>
      <c r="G809" s="23">
        <f>bonus_calc[[#This Row],[Salary]]*bonus_calc[[#This Row],[Bonus pct]]</f>
        <v>1920.72</v>
      </c>
    </row>
    <row r="810" spans="1:7" x14ac:dyDescent="0.3">
      <c r="A810" s="1" t="s">
        <v>899</v>
      </c>
      <c r="B810" s="14" t="s">
        <v>7</v>
      </c>
      <c r="C810" s="14" t="s">
        <v>24</v>
      </c>
      <c r="D810" s="15">
        <v>58940</v>
      </c>
      <c r="E810" s="1" t="s">
        <v>25</v>
      </c>
      <c r="F810" s="24">
        <v>3.5000000000000003E-2</v>
      </c>
      <c r="G810" s="23">
        <f>bonus_calc[[#This Row],[Salary]]*bonus_calc[[#This Row],[Bonus pct]]</f>
        <v>2062.9</v>
      </c>
    </row>
    <row r="811" spans="1:7" x14ac:dyDescent="0.3">
      <c r="A811" s="1" t="s">
        <v>900</v>
      </c>
      <c r="B811" s="14" t="s">
        <v>12</v>
      </c>
      <c r="C811" s="14" t="s">
        <v>48</v>
      </c>
      <c r="D811" s="15">
        <v>76320</v>
      </c>
      <c r="E811" s="1" t="s">
        <v>25</v>
      </c>
      <c r="F811" s="24">
        <v>2.8000000000000001E-2</v>
      </c>
      <c r="G811" s="23">
        <f>bonus_calc[[#This Row],[Salary]]*bonus_calc[[#This Row],[Bonus pct]]</f>
        <v>2136.96</v>
      </c>
    </row>
    <row r="812" spans="1:7" x14ac:dyDescent="0.3">
      <c r="A812" s="1" t="s">
        <v>901</v>
      </c>
      <c r="B812" s="14" t="s">
        <v>12</v>
      </c>
      <c r="C812" s="14" t="s">
        <v>17</v>
      </c>
      <c r="D812" s="15">
        <v>110730</v>
      </c>
      <c r="E812" s="1" t="s">
        <v>20</v>
      </c>
      <c r="F812" s="24">
        <v>1.7999999999999999E-2</v>
      </c>
      <c r="G812" s="23">
        <f>bonus_calc[[#This Row],[Salary]]*bonus_calc[[#This Row],[Bonus pct]]</f>
        <v>1993.1399999999999</v>
      </c>
    </row>
    <row r="813" spans="1:7" x14ac:dyDescent="0.3">
      <c r="A813" s="1" t="s">
        <v>902</v>
      </c>
      <c r="B813" s="14" t="s">
        <v>12</v>
      </c>
      <c r="C813" s="14" t="s">
        <v>48</v>
      </c>
      <c r="D813" s="15">
        <v>86990</v>
      </c>
      <c r="E813" s="1" t="s">
        <v>25</v>
      </c>
      <c r="F813" s="24">
        <v>3.5000000000000003E-2</v>
      </c>
      <c r="G813" s="23">
        <f>bonus_calc[[#This Row],[Salary]]*bonus_calc[[#This Row],[Bonus pct]]</f>
        <v>3044.65</v>
      </c>
    </row>
    <row r="814" spans="1:7" x14ac:dyDescent="0.3">
      <c r="A814" s="1" t="s">
        <v>903</v>
      </c>
      <c r="B814" s="14" t="s">
        <v>7</v>
      </c>
      <c r="C814" s="14" t="s">
        <v>37</v>
      </c>
      <c r="D814" s="15">
        <v>74410</v>
      </c>
      <c r="E814" s="1" t="s">
        <v>25</v>
      </c>
      <c r="F814" s="24">
        <v>2.1000000000000001E-2</v>
      </c>
      <c r="G814" s="23">
        <f>bonus_calc[[#This Row],[Salary]]*bonus_calc[[#This Row],[Bonus pct]]</f>
        <v>1562.6100000000001</v>
      </c>
    </row>
    <row r="815" spans="1:7" x14ac:dyDescent="0.3">
      <c r="B815" s="14" t="s">
        <v>7</v>
      </c>
      <c r="C815" s="14" t="s">
        <v>32</v>
      </c>
      <c r="D815" s="15">
        <v>87610</v>
      </c>
    </row>
    <row r="816" spans="1:7" x14ac:dyDescent="0.3">
      <c r="B816" s="14" t="s">
        <v>12</v>
      </c>
      <c r="C816" s="14" t="s">
        <v>32</v>
      </c>
      <c r="D816" s="15">
        <v>103340</v>
      </c>
    </row>
    <row r="817" spans="2:4" x14ac:dyDescent="0.3">
      <c r="B817" s="14" t="s">
        <v>12</v>
      </c>
      <c r="C817" s="14" t="s">
        <v>32</v>
      </c>
      <c r="D817" s="15">
        <v>46470</v>
      </c>
    </row>
    <row r="818" spans="2:4" x14ac:dyDescent="0.3">
      <c r="B818" s="14" t="s">
        <v>7</v>
      </c>
      <c r="C818" s="14" t="s">
        <v>32</v>
      </c>
      <c r="D818" s="15">
        <v>108290</v>
      </c>
    </row>
    <row r="819" spans="2:4" x14ac:dyDescent="0.3">
      <c r="B819" s="14" t="s">
        <v>7</v>
      </c>
      <c r="C819" s="14" t="s">
        <v>13</v>
      </c>
      <c r="D819" s="15">
        <v>78640</v>
      </c>
    </row>
    <row r="820" spans="2:4" x14ac:dyDescent="0.3">
      <c r="B820" s="14" t="s">
        <v>12</v>
      </c>
      <c r="C820" s="14" t="s">
        <v>32</v>
      </c>
      <c r="D820" s="15">
        <v>75990</v>
      </c>
    </row>
    <row r="821" spans="2:4" x14ac:dyDescent="0.3">
      <c r="B821" s="14" t="s">
        <v>12</v>
      </c>
      <c r="C821" s="14" t="s">
        <v>63</v>
      </c>
      <c r="D821" s="15">
        <v>55280</v>
      </c>
    </row>
    <row r="822" spans="2:4" x14ac:dyDescent="0.3">
      <c r="B822" s="14" t="s">
        <v>7</v>
      </c>
      <c r="C822" s="14" t="s">
        <v>37</v>
      </c>
      <c r="D822" s="15">
        <v>98010</v>
      </c>
    </row>
    <row r="823" spans="2:4" x14ac:dyDescent="0.3">
      <c r="B823" s="14" t="s">
        <v>7</v>
      </c>
      <c r="C823" s="14" t="s">
        <v>8</v>
      </c>
      <c r="D823" s="15">
        <v>50310</v>
      </c>
    </row>
    <row r="824" spans="2:4" x14ac:dyDescent="0.3">
      <c r="B824" s="14" t="s">
        <v>7</v>
      </c>
      <c r="C824" s="14" t="s">
        <v>45</v>
      </c>
      <c r="D824" s="15">
        <v>91360</v>
      </c>
    </row>
    <row r="825" spans="2:4" x14ac:dyDescent="0.3">
      <c r="B825" s="14" t="s">
        <v>7</v>
      </c>
      <c r="C825" s="14" t="s">
        <v>32</v>
      </c>
      <c r="D825" s="15">
        <v>115920</v>
      </c>
    </row>
    <row r="826" spans="2:4" x14ac:dyDescent="0.3">
      <c r="B826" s="14" t="s">
        <v>7</v>
      </c>
      <c r="C826" s="14" t="s">
        <v>37</v>
      </c>
      <c r="D826" s="15">
        <v>56870</v>
      </c>
    </row>
    <row r="827" spans="2:4" x14ac:dyDescent="0.3">
      <c r="B827" s="14" t="s">
        <v>7</v>
      </c>
      <c r="C827" s="14" t="s">
        <v>45</v>
      </c>
      <c r="D827" s="15">
        <v>75970</v>
      </c>
    </row>
    <row r="828" spans="2:4" x14ac:dyDescent="0.3">
      <c r="B828" s="14" t="s">
        <v>12</v>
      </c>
      <c r="C828" s="14" t="s">
        <v>13</v>
      </c>
      <c r="D828" s="15">
        <v>52270</v>
      </c>
    </row>
    <row r="829" spans="2:4" x14ac:dyDescent="0.3">
      <c r="B829" s="14" t="s">
        <v>12</v>
      </c>
      <c r="C829" s="14" t="s">
        <v>45</v>
      </c>
      <c r="D829" s="15">
        <v>39780</v>
      </c>
    </row>
    <row r="830" spans="2:4" x14ac:dyDescent="0.3">
      <c r="B830" s="14" t="s">
        <v>7</v>
      </c>
      <c r="C830" s="14" t="s">
        <v>32</v>
      </c>
      <c r="D830" s="15">
        <v>58960</v>
      </c>
    </row>
    <row r="831" spans="2:4" x14ac:dyDescent="0.3">
      <c r="B831" s="14" t="s">
        <v>7</v>
      </c>
      <c r="C831" s="14" t="s">
        <v>13</v>
      </c>
      <c r="D831" s="15">
        <v>37900</v>
      </c>
    </row>
    <row r="832" spans="2:4" x14ac:dyDescent="0.3">
      <c r="B832" s="14" t="s">
        <v>7</v>
      </c>
      <c r="C832" s="14" t="s">
        <v>50</v>
      </c>
      <c r="D832" s="15">
        <v>89160</v>
      </c>
    </row>
    <row r="833" spans="2:4" x14ac:dyDescent="0.3">
      <c r="B833" s="14" t="s">
        <v>12</v>
      </c>
      <c r="C833" s="14" t="s">
        <v>32</v>
      </c>
      <c r="D833" s="15">
        <v>45510</v>
      </c>
    </row>
    <row r="834" spans="2:4" x14ac:dyDescent="0.3">
      <c r="B834" s="14" t="s">
        <v>7</v>
      </c>
      <c r="C834" s="14" t="s">
        <v>13</v>
      </c>
      <c r="D834" s="15">
        <v>66610</v>
      </c>
    </row>
    <row r="835" spans="2:4" x14ac:dyDescent="0.3">
      <c r="B835" s="14" t="s">
        <v>12</v>
      </c>
      <c r="C835" s="14" t="s">
        <v>48</v>
      </c>
      <c r="D835" s="15">
        <v>44120</v>
      </c>
    </row>
    <row r="836" spans="2:4" x14ac:dyDescent="0.3">
      <c r="B836" s="14" t="s">
        <v>12</v>
      </c>
      <c r="C836" s="14" t="s">
        <v>24</v>
      </c>
      <c r="D836" s="15">
        <v>32270</v>
      </c>
    </row>
    <row r="837" spans="2:4" x14ac:dyDescent="0.3">
      <c r="B837" s="14" t="s">
        <v>7</v>
      </c>
      <c r="C837" s="14" t="s">
        <v>923</v>
      </c>
      <c r="D837" s="15">
        <v>37130</v>
      </c>
    </row>
    <row r="838" spans="2:4" x14ac:dyDescent="0.3">
      <c r="B838" s="14" t="s">
        <v>12</v>
      </c>
      <c r="C838" s="14" t="s">
        <v>8</v>
      </c>
      <c r="D838" s="15">
        <v>45590</v>
      </c>
    </row>
    <row r="839" spans="2:4" x14ac:dyDescent="0.3">
      <c r="B839" s="14" t="s">
        <v>12</v>
      </c>
      <c r="C839" s="14" t="s">
        <v>63</v>
      </c>
      <c r="D839" s="15">
        <v>94070</v>
      </c>
    </row>
    <row r="840" spans="2:4" x14ac:dyDescent="0.3">
      <c r="B840" s="14" t="s">
        <v>12</v>
      </c>
      <c r="C840" s="14" t="s">
        <v>45</v>
      </c>
      <c r="D840" s="15">
        <v>89690</v>
      </c>
    </row>
    <row r="841" spans="2:4" x14ac:dyDescent="0.3">
      <c r="B841" s="14" t="s">
        <v>7</v>
      </c>
      <c r="C841" s="14" t="s">
        <v>48</v>
      </c>
      <c r="D841" s="15">
        <v>41220</v>
      </c>
    </row>
    <row r="842" spans="2:4" x14ac:dyDescent="0.3">
      <c r="B842" s="14" t="s">
        <v>12</v>
      </c>
      <c r="C842" s="14" t="s">
        <v>45</v>
      </c>
      <c r="D842" s="15">
        <v>119930</v>
      </c>
    </row>
    <row r="843" spans="2:4" x14ac:dyDescent="0.3">
      <c r="B843" s="14" t="s">
        <v>12</v>
      </c>
      <c r="C843" s="14" t="s">
        <v>19</v>
      </c>
      <c r="D843" s="15">
        <v>60580</v>
      </c>
    </row>
    <row r="844" spans="2:4" x14ac:dyDescent="0.3">
      <c r="B844" s="14" t="s">
        <v>12</v>
      </c>
      <c r="C844" s="14" t="s">
        <v>32</v>
      </c>
      <c r="D844" s="15">
        <v>94820</v>
      </c>
    </row>
    <row r="845" spans="2:4" x14ac:dyDescent="0.3">
      <c r="B845" s="14" t="s">
        <v>12</v>
      </c>
      <c r="C845" s="14" t="s">
        <v>29</v>
      </c>
      <c r="D845" s="15">
        <v>38830</v>
      </c>
    </row>
    <row r="846" spans="2:4" x14ac:dyDescent="0.3">
      <c r="B846" s="14" t="s">
        <v>12</v>
      </c>
      <c r="C846" s="14" t="s">
        <v>63</v>
      </c>
      <c r="D846" s="15">
        <v>91450</v>
      </c>
    </row>
    <row r="847" spans="2:4" x14ac:dyDescent="0.3">
      <c r="B847" s="14" t="s">
        <v>7</v>
      </c>
      <c r="C847" s="14" t="s">
        <v>48</v>
      </c>
      <c r="D847" s="15">
        <v>28870</v>
      </c>
    </row>
    <row r="848" spans="2:4" x14ac:dyDescent="0.3">
      <c r="B848" s="14" t="s">
        <v>7</v>
      </c>
      <c r="C848" s="14" t="s">
        <v>19</v>
      </c>
      <c r="D848" s="15">
        <v>70760</v>
      </c>
    </row>
    <row r="849" spans="2:4" x14ac:dyDescent="0.3">
      <c r="B849" s="14" t="s">
        <v>12</v>
      </c>
      <c r="C849" s="14" t="s">
        <v>24</v>
      </c>
      <c r="D849" s="15">
        <v>106170</v>
      </c>
    </row>
    <row r="850" spans="2:4" x14ac:dyDescent="0.3">
      <c r="B850" s="14" t="s">
        <v>12</v>
      </c>
      <c r="C850" s="14" t="s">
        <v>19</v>
      </c>
      <c r="D850" s="15">
        <v>71540</v>
      </c>
    </row>
    <row r="851" spans="2:4" x14ac:dyDescent="0.3">
      <c r="B851" s="14" t="s">
        <v>7</v>
      </c>
      <c r="C851" s="14" t="s">
        <v>37</v>
      </c>
      <c r="D851" s="15">
        <v>104680</v>
      </c>
    </row>
    <row r="852" spans="2:4" x14ac:dyDescent="0.3">
      <c r="B852" s="14" t="s">
        <v>7</v>
      </c>
      <c r="C852" s="14" t="s">
        <v>17</v>
      </c>
      <c r="D852" s="15">
        <v>63370</v>
      </c>
    </row>
    <row r="853" spans="2:4" x14ac:dyDescent="0.3">
      <c r="B853" s="14" t="s">
        <v>12</v>
      </c>
      <c r="C853" s="14" t="s">
        <v>63</v>
      </c>
      <c r="D853" s="15">
        <v>106460</v>
      </c>
    </row>
    <row r="854" spans="2:4" x14ac:dyDescent="0.3">
      <c r="B854" s="14" t="s">
        <v>7</v>
      </c>
      <c r="C854" s="14" t="s">
        <v>63</v>
      </c>
      <c r="D854" s="15">
        <v>106400</v>
      </c>
    </row>
    <row r="855" spans="2:4" x14ac:dyDescent="0.3">
      <c r="B855" s="14" t="s">
        <v>7</v>
      </c>
      <c r="C855" s="14" t="s">
        <v>29</v>
      </c>
      <c r="D855" s="15">
        <v>36920</v>
      </c>
    </row>
    <row r="856" spans="2:4" x14ac:dyDescent="0.3">
      <c r="B856" s="14" t="s">
        <v>7</v>
      </c>
      <c r="C856" s="14" t="s">
        <v>29</v>
      </c>
      <c r="D856" s="15">
        <v>42160</v>
      </c>
    </row>
    <row r="857" spans="2:4" x14ac:dyDescent="0.3">
      <c r="B857" s="14" t="s">
        <v>12</v>
      </c>
      <c r="C857" s="14" t="s">
        <v>17</v>
      </c>
      <c r="D857" s="15">
        <v>57820</v>
      </c>
    </row>
    <row r="858" spans="2:4" x14ac:dyDescent="0.3">
      <c r="B858" s="14" t="s">
        <v>12</v>
      </c>
      <c r="C858" s="14" t="s">
        <v>13</v>
      </c>
      <c r="D858" s="15">
        <v>93740</v>
      </c>
    </row>
    <row r="859" spans="2:4" x14ac:dyDescent="0.3">
      <c r="B859" s="14" t="s">
        <v>12</v>
      </c>
      <c r="C859" s="14" t="s">
        <v>8</v>
      </c>
      <c r="D859" s="15">
        <v>93960</v>
      </c>
    </row>
    <row r="860" spans="2:4" x14ac:dyDescent="0.3">
      <c r="B860" s="14" t="s">
        <v>12</v>
      </c>
      <c r="C860" s="14" t="s">
        <v>8</v>
      </c>
      <c r="D860" s="15">
        <v>107220</v>
      </c>
    </row>
    <row r="861" spans="2:4" x14ac:dyDescent="0.3">
      <c r="B861" s="14" t="s">
        <v>12</v>
      </c>
      <c r="C861" s="14" t="s">
        <v>48</v>
      </c>
      <c r="D861" s="15">
        <v>90150</v>
      </c>
    </row>
    <row r="862" spans="2:4" x14ac:dyDescent="0.3">
      <c r="B862" s="14" t="s">
        <v>7</v>
      </c>
      <c r="C862" s="14" t="s">
        <v>24</v>
      </c>
      <c r="D862" s="15">
        <v>94020</v>
      </c>
    </row>
    <row r="863" spans="2:4" x14ac:dyDescent="0.3">
      <c r="B863" s="14" t="s">
        <v>12</v>
      </c>
      <c r="C863" s="14" t="s">
        <v>63</v>
      </c>
      <c r="D863" s="15">
        <v>42970</v>
      </c>
    </row>
    <row r="864" spans="2:4" x14ac:dyDescent="0.3">
      <c r="B864" s="14" t="s">
        <v>7</v>
      </c>
      <c r="C864" s="14" t="s">
        <v>48</v>
      </c>
      <c r="D864" s="15">
        <v>33410</v>
      </c>
    </row>
    <row r="865" spans="2:4" x14ac:dyDescent="0.3">
      <c r="B865" s="14" t="s">
        <v>12</v>
      </c>
      <c r="C865" s="14" t="s">
        <v>13</v>
      </c>
      <c r="D865" s="15">
        <v>119670</v>
      </c>
    </row>
    <row r="866" spans="2:4" x14ac:dyDescent="0.3">
      <c r="B866" s="14" t="s">
        <v>7</v>
      </c>
      <c r="C866" s="14" t="s">
        <v>19</v>
      </c>
      <c r="D866" s="15">
        <v>115380</v>
      </c>
    </row>
    <row r="867" spans="2:4" x14ac:dyDescent="0.3">
      <c r="B867" s="14" t="s">
        <v>7</v>
      </c>
      <c r="C867" s="14" t="s">
        <v>48</v>
      </c>
      <c r="D867" s="15">
        <v>75010</v>
      </c>
    </row>
    <row r="868" spans="2:4" x14ac:dyDescent="0.3">
      <c r="B868" s="14" t="s">
        <v>7</v>
      </c>
      <c r="C868" s="14" t="s">
        <v>29</v>
      </c>
      <c r="D868" s="15">
        <v>104120</v>
      </c>
    </row>
    <row r="869" spans="2:4" x14ac:dyDescent="0.3">
      <c r="B869" s="14" t="s">
        <v>7</v>
      </c>
      <c r="C869" s="14" t="s">
        <v>50</v>
      </c>
      <c r="D869" s="15">
        <v>82680</v>
      </c>
    </row>
    <row r="870" spans="2:4" x14ac:dyDescent="0.3">
      <c r="B870" s="14" t="s">
        <v>12</v>
      </c>
      <c r="C870" s="14" t="s">
        <v>37</v>
      </c>
      <c r="D870" s="15">
        <v>52250</v>
      </c>
    </row>
    <row r="871" spans="2:4" x14ac:dyDescent="0.3">
      <c r="B871" s="14" t="s">
        <v>7</v>
      </c>
      <c r="C871" s="14" t="s">
        <v>29</v>
      </c>
      <c r="D871" s="15">
        <v>83190</v>
      </c>
    </row>
    <row r="872" spans="2:4" x14ac:dyDescent="0.3">
      <c r="B872" s="14" t="s">
        <v>7</v>
      </c>
      <c r="C872" s="14" t="s">
        <v>8</v>
      </c>
      <c r="D872" s="15">
        <v>69120</v>
      </c>
    </row>
    <row r="873" spans="2:4" x14ac:dyDescent="0.3">
      <c r="B873" s="14" t="s">
        <v>7</v>
      </c>
      <c r="C873" s="14" t="s">
        <v>32</v>
      </c>
      <c r="D873" s="15">
        <v>41570</v>
      </c>
    </row>
    <row r="874" spans="2:4" x14ac:dyDescent="0.3">
      <c r="B874" s="14" t="s">
        <v>7</v>
      </c>
      <c r="C874" s="14" t="s">
        <v>8</v>
      </c>
      <c r="D874" s="15">
        <v>83590</v>
      </c>
    </row>
    <row r="875" spans="2:4" x14ac:dyDescent="0.3">
      <c r="B875" s="14" t="s">
        <v>12</v>
      </c>
      <c r="C875" s="14" t="s">
        <v>50</v>
      </c>
      <c r="D875" s="15">
        <v>107700</v>
      </c>
    </row>
    <row r="876" spans="2:4" x14ac:dyDescent="0.3">
      <c r="B876" s="14" t="s">
        <v>7</v>
      </c>
      <c r="C876" s="14" t="s">
        <v>13</v>
      </c>
      <c r="D876" s="15">
        <v>102130</v>
      </c>
    </row>
    <row r="877" spans="2:4" x14ac:dyDescent="0.3">
      <c r="B877" s="14" t="s">
        <v>7</v>
      </c>
      <c r="C877" s="14" t="s">
        <v>8</v>
      </c>
      <c r="D877" s="15">
        <v>116090</v>
      </c>
    </row>
    <row r="878" spans="2:4" x14ac:dyDescent="0.3">
      <c r="B878" s="14" t="s">
        <v>12</v>
      </c>
      <c r="C878" s="14" t="s">
        <v>48</v>
      </c>
      <c r="D878" s="15">
        <v>74360</v>
      </c>
    </row>
    <row r="879" spans="2:4" x14ac:dyDescent="0.3">
      <c r="B879" s="14" t="s">
        <v>7</v>
      </c>
      <c r="C879" s="14" t="s">
        <v>50</v>
      </c>
      <c r="D879" s="15">
        <v>42310</v>
      </c>
    </row>
    <row r="880" spans="2:4" x14ac:dyDescent="0.3">
      <c r="B880" s="14" t="s">
        <v>7</v>
      </c>
      <c r="C880" s="14" t="s">
        <v>50</v>
      </c>
      <c r="D880" s="15">
        <v>78440</v>
      </c>
    </row>
    <row r="881" spans="2:4" x14ac:dyDescent="0.3">
      <c r="B881" s="14" t="s">
        <v>12</v>
      </c>
      <c r="C881" s="14" t="s">
        <v>48</v>
      </c>
      <c r="D881" s="15">
        <v>113760</v>
      </c>
    </row>
    <row r="882" spans="2:4" x14ac:dyDescent="0.3">
      <c r="B882" s="14" t="s">
        <v>7</v>
      </c>
      <c r="C882" s="14" t="s">
        <v>24</v>
      </c>
      <c r="D882" s="15">
        <v>93880</v>
      </c>
    </row>
    <row r="883" spans="2:4" x14ac:dyDescent="0.3">
      <c r="B883" s="14" t="s">
        <v>12</v>
      </c>
      <c r="C883" s="14" t="s">
        <v>13</v>
      </c>
      <c r="D883" s="15">
        <v>85000</v>
      </c>
    </row>
    <row r="884" spans="2:4" x14ac:dyDescent="0.3">
      <c r="B884" s="14" t="s">
        <v>12</v>
      </c>
      <c r="C884" s="14" t="s">
        <v>48</v>
      </c>
      <c r="D884" s="15">
        <v>72550</v>
      </c>
    </row>
    <row r="885" spans="2:4" x14ac:dyDescent="0.3">
      <c r="B885" s="14" t="s">
        <v>12</v>
      </c>
      <c r="C885" s="14" t="s">
        <v>923</v>
      </c>
      <c r="D885" s="15">
        <v>72360</v>
      </c>
    </row>
    <row r="886" spans="2:4" x14ac:dyDescent="0.3">
      <c r="B886" s="14" t="s">
        <v>7</v>
      </c>
      <c r="C886" s="14" t="s">
        <v>13</v>
      </c>
      <c r="D886" s="15">
        <v>114890</v>
      </c>
    </row>
    <row r="887" spans="2:4" x14ac:dyDescent="0.3">
      <c r="B887" s="14" t="s">
        <v>12</v>
      </c>
      <c r="C887" s="14" t="s">
        <v>63</v>
      </c>
      <c r="D887" s="15">
        <v>107580</v>
      </c>
    </row>
    <row r="888" spans="2:4" x14ac:dyDescent="0.3">
      <c r="B888" s="14" t="s">
        <v>12</v>
      </c>
      <c r="C888" s="14" t="s">
        <v>32</v>
      </c>
      <c r="D888" s="15">
        <v>36040</v>
      </c>
    </row>
    <row r="889" spans="2:4" x14ac:dyDescent="0.3">
      <c r="B889" s="14" t="s">
        <v>12</v>
      </c>
      <c r="C889" s="14" t="s">
        <v>45</v>
      </c>
      <c r="D889" s="15">
        <v>58310</v>
      </c>
    </row>
    <row r="890" spans="2:4" x14ac:dyDescent="0.3">
      <c r="B890" s="14" t="s">
        <v>7</v>
      </c>
      <c r="C890" s="14" t="s">
        <v>45</v>
      </c>
      <c r="D890" s="15">
        <v>35010</v>
      </c>
    </row>
    <row r="891" spans="2:4" x14ac:dyDescent="0.3">
      <c r="B891" s="14" t="s">
        <v>12</v>
      </c>
      <c r="C891" s="14" t="s">
        <v>37</v>
      </c>
      <c r="D891" s="15">
        <v>74280</v>
      </c>
    </row>
    <row r="892" spans="2:4" x14ac:dyDescent="0.3">
      <c r="B892" s="14" t="s">
        <v>7</v>
      </c>
      <c r="C892" s="14" t="s">
        <v>48</v>
      </c>
      <c r="D892" s="15">
        <v>115790</v>
      </c>
    </row>
    <row r="893" spans="2:4" x14ac:dyDescent="0.3">
      <c r="B893" s="14" t="s">
        <v>7</v>
      </c>
      <c r="C893" s="14" t="s">
        <v>29</v>
      </c>
      <c r="D893" s="15">
        <v>38330</v>
      </c>
    </row>
    <row r="894" spans="2:4" x14ac:dyDescent="0.3">
      <c r="B894" s="14" t="s">
        <v>7</v>
      </c>
      <c r="C894" s="14" t="s">
        <v>63</v>
      </c>
      <c r="D894" s="15">
        <v>70270</v>
      </c>
    </row>
    <row r="895" spans="2:4" x14ac:dyDescent="0.3">
      <c r="B895" s="14" t="s">
        <v>7</v>
      </c>
      <c r="C895" s="14" t="s">
        <v>50</v>
      </c>
      <c r="D895" s="15">
        <v>37060</v>
      </c>
    </row>
    <row r="896" spans="2:4" x14ac:dyDescent="0.3">
      <c r="B896" s="14" t="s">
        <v>7</v>
      </c>
      <c r="C896" s="14" t="s">
        <v>24</v>
      </c>
      <c r="D896" s="15">
        <v>53870</v>
      </c>
    </row>
    <row r="897" spans="2:4" x14ac:dyDescent="0.3">
      <c r="B897" s="14" t="s">
        <v>7</v>
      </c>
      <c r="C897" s="14" t="s">
        <v>29</v>
      </c>
      <c r="D897" s="15">
        <v>84310</v>
      </c>
    </row>
    <row r="898" spans="2:4" x14ac:dyDescent="0.3">
      <c r="B898" s="14" t="s">
        <v>7</v>
      </c>
      <c r="C898" s="14" t="s">
        <v>37</v>
      </c>
      <c r="D898" s="15">
        <v>58100</v>
      </c>
    </row>
    <row r="899" spans="2:4" x14ac:dyDescent="0.3">
      <c r="B899" s="14" t="s">
        <v>7</v>
      </c>
      <c r="C899" s="14" t="s">
        <v>63</v>
      </c>
      <c r="D899" s="15">
        <v>99780</v>
      </c>
    </row>
    <row r="900" spans="2:4" x14ac:dyDescent="0.3">
      <c r="B900" s="14" t="s">
        <v>12</v>
      </c>
      <c r="C900" s="14" t="s">
        <v>37</v>
      </c>
      <c r="D900" s="15">
        <v>119020</v>
      </c>
    </row>
    <row r="901" spans="2:4" x14ac:dyDescent="0.3">
      <c r="B901" s="14" t="s">
        <v>12</v>
      </c>
      <c r="C901" s="14" t="s">
        <v>13</v>
      </c>
      <c r="D901" s="15">
        <v>92940</v>
      </c>
    </row>
    <row r="902" spans="2:4" x14ac:dyDescent="0.3">
      <c r="B902" s="14" t="s">
        <v>7</v>
      </c>
      <c r="C902" s="14" t="s">
        <v>63</v>
      </c>
      <c r="D902" s="15">
        <v>59670</v>
      </c>
    </row>
    <row r="903" spans="2:4" x14ac:dyDescent="0.3">
      <c r="B903" s="14" t="s">
        <v>7</v>
      </c>
      <c r="C903" s="14" t="s">
        <v>17</v>
      </c>
      <c r="D903" s="15">
        <v>41000</v>
      </c>
    </row>
    <row r="904" spans="2:4" x14ac:dyDescent="0.3">
      <c r="B904" s="14" t="s">
        <v>7</v>
      </c>
      <c r="C904" s="14" t="s">
        <v>32</v>
      </c>
      <c r="D904" s="15">
        <v>77470</v>
      </c>
    </row>
    <row r="905" spans="2:4" x14ac:dyDescent="0.3">
      <c r="B905" s="14" t="s">
        <v>7</v>
      </c>
      <c r="C905" s="14" t="s">
        <v>48</v>
      </c>
      <c r="D905" s="15">
        <v>45650</v>
      </c>
    </row>
    <row r="906" spans="2:4" x14ac:dyDescent="0.3">
      <c r="B906" s="14" t="s">
        <v>12</v>
      </c>
      <c r="C906" s="14" t="s">
        <v>19</v>
      </c>
      <c r="D906" s="15">
        <v>88430</v>
      </c>
    </row>
    <row r="907" spans="2:4" x14ac:dyDescent="0.3">
      <c r="B907" s="14" t="s">
        <v>7</v>
      </c>
      <c r="C907" s="14" t="s">
        <v>48</v>
      </c>
      <c r="D907" s="15">
        <v>36880</v>
      </c>
    </row>
    <row r="908" spans="2:4" x14ac:dyDescent="0.3">
      <c r="B908" s="14" t="s">
        <v>7</v>
      </c>
      <c r="C908" s="14" t="s">
        <v>45</v>
      </c>
      <c r="D908" s="15">
        <v>106400</v>
      </c>
    </row>
    <row r="909" spans="2:4" x14ac:dyDescent="0.3">
      <c r="B909" s="14" t="s">
        <v>12</v>
      </c>
      <c r="C909" s="14" t="s">
        <v>48</v>
      </c>
      <c r="D909" s="15">
        <v>111820</v>
      </c>
    </row>
    <row r="910" spans="2:4" x14ac:dyDescent="0.3">
      <c r="B910" s="14" t="s">
        <v>7</v>
      </c>
      <c r="C910" s="14" t="s">
        <v>8</v>
      </c>
      <c r="D910" s="15">
        <v>92870</v>
      </c>
    </row>
    <row r="911" spans="2:4" x14ac:dyDescent="0.3">
      <c r="B911" s="14" t="s">
        <v>7</v>
      </c>
      <c r="C911" s="14" t="s">
        <v>32</v>
      </c>
      <c r="D911" s="15">
        <v>100360</v>
      </c>
    </row>
    <row r="912" spans="2:4" x14ac:dyDescent="0.3">
      <c r="B912" s="14" t="s">
        <v>7</v>
      </c>
      <c r="C912" s="14" t="s">
        <v>37</v>
      </c>
      <c r="D912" s="15">
        <v>46750</v>
      </c>
    </row>
    <row r="913" spans="2:4" x14ac:dyDescent="0.3">
      <c r="B913" s="14" t="s">
        <v>7</v>
      </c>
      <c r="C913" s="14" t="s">
        <v>923</v>
      </c>
      <c r="D913" s="15">
        <v>48950</v>
      </c>
    </row>
    <row r="914" spans="2:4" x14ac:dyDescent="0.3">
      <c r="B914" s="14" t="s">
        <v>7</v>
      </c>
      <c r="C914" s="14" t="s">
        <v>48</v>
      </c>
      <c r="D914" s="15">
        <v>52810</v>
      </c>
    </row>
    <row r="915" spans="2:4" x14ac:dyDescent="0.3">
      <c r="B915" s="14" t="s">
        <v>12</v>
      </c>
      <c r="C915" s="14" t="s">
        <v>45</v>
      </c>
      <c r="D915" s="15">
        <v>78560</v>
      </c>
    </row>
    <row r="916" spans="2:4" x14ac:dyDescent="0.3">
      <c r="B916" s="14" t="s">
        <v>7</v>
      </c>
      <c r="C916" s="14" t="s">
        <v>8</v>
      </c>
      <c r="D916" s="15">
        <v>75280</v>
      </c>
    </row>
    <row r="917" spans="2:4" x14ac:dyDescent="0.3">
      <c r="B917" s="14" t="s">
        <v>7</v>
      </c>
      <c r="C917" s="14" t="s">
        <v>17</v>
      </c>
      <c r="D917" s="15">
        <v>93130</v>
      </c>
    </row>
    <row r="918" spans="2:4" x14ac:dyDescent="0.3">
      <c r="B918" s="14" t="s">
        <v>7</v>
      </c>
      <c r="C918" s="14" t="s">
        <v>13</v>
      </c>
      <c r="D918" s="15">
        <v>105290</v>
      </c>
    </row>
    <row r="919" spans="2:4" x14ac:dyDescent="0.3">
      <c r="B919" s="14" t="s">
        <v>12</v>
      </c>
      <c r="C919" s="14" t="s">
        <v>50</v>
      </c>
      <c r="D919" s="15">
        <v>108340</v>
      </c>
    </row>
    <row r="920" spans="2:4" x14ac:dyDescent="0.3">
      <c r="B920" s="14" t="s">
        <v>12</v>
      </c>
      <c r="C920" s="14" t="s">
        <v>13</v>
      </c>
      <c r="D920" s="15">
        <v>31090</v>
      </c>
    </row>
    <row r="921" spans="2:4" x14ac:dyDescent="0.3">
      <c r="B921" s="14" t="s">
        <v>12</v>
      </c>
      <c r="C921" s="14" t="s">
        <v>19</v>
      </c>
      <c r="D921" s="15">
        <v>101420</v>
      </c>
    </row>
    <row r="922" spans="2:4" x14ac:dyDescent="0.3">
      <c r="B922" s="14" t="s">
        <v>7</v>
      </c>
      <c r="C922" s="14" t="s">
        <v>50</v>
      </c>
      <c r="D922" s="15">
        <v>54780</v>
      </c>
    </row>
    <row r="923" spans="2:4" x14ac:dyDescent="0.3">
      <c r="B923" s="14" t="s">
        <v>12</v>
      </c>
      <c r="C923" s="14" t="s">
        <v>17</v>
      </c>
      <c r="D923" s="15">
        <v>63560</v>
      </c>
    </row>
    <row r="924" spans="2:4" x14ac:dyDescent="0.3">
      <c r="B924" s="14" t="s">
        <v>7</v>
      </c>
      <c r="C924" s="14" t="s">
        <v>24</v>
      </c>
      <c r="D924" s="15">
        <v>68480</v>
      </c>
    </row>
    <row r="925" spans="2:4" x14ac:dyDescent="0.3">
      <c r="B925" s="14" t="s">
        <v>12</v>
      </c>
      <c r="C925" s="14" t="s">
        <v>17</v>
      </c>
      <c r="D925" s="15">
        <v>99460</v>
      </c>
    </row>
    <row r="926" spans="2:4" x14ac:dyDescent="0.3">
      <c r="B926" s="14" t="s">
        <v>7</v>
      </c>
      <c r="C926" s="14" t="s">
        <v>48</v>
      </c>
      <c r="D926" s="15">
        <v>100420</v>
      </c>
    </row>
    <row r="927" spans="2:4" x14ac:dyDescent="0.3">
      <c r="B927" s="14" t="s">
        <v>7</v>
      </c>
      <c r="C927" s="14" t="s">
        <v>63</v>
      </c>
      <c r="D927" s="15">
        <v>39650</v>
      </c>
    </row>
    <row r="928" spans="2:4" x14ac:dyDescent="0.3">
      <c r="B928" s="14" t="s">
        <v>7</v>
      </c>
      <c r="C928" s="14" t="s">
        <v>45</v>
      </c>
      <c r="D928" s="15">
        <v>56250</v>
      </c>
    </row>
    <row r="929" spans="2:4" x14ac:dyDescent="0.3">
      <c r="B929" s="14" t="s">
        <v>12</v>
      </c>
      <c r="C929" s="14" t="s">
        <v>923</v>
      </c>
      <c r="D929" s="15">
        <v>57640</v>
      </c>
    </row>
    <row r="930" spans="2:4" x14ac:dyDescent="0.3">
      <c r="B930" s="14" t="s">
        <v>12</v>
      </c>
      <c r="C930" s="14" t="s">
        <v>32</v>
      </c>
      <c r="D930" s="15">
        <v>43150</v>
      </c>
    </row>
    <row r="931" spans="2:4" x14ac:dyDescent="0.3">
      <c r="B931" s="14" t="s">
        <v>12</v>
      </c>
      <c r="C931" s="14" t="s">
        <v>45</v>
      </c>
      <c r="D931" s="15">
        <v>106080</v>
      </c>
    </row>
    <row r="932" spans="2:4" x14ac:dyDescent="0.3">
      <c r="B932" s="14" t="s">
        <v>7</v>
      </c>
      <c r="C932" s="14" t="s">
        <v>45</v>
      </c>
      <c r="D932" s="15">
        <v>29590</v>
      </c>
    </row>
    <row r="933" spans="2:4" x14ac:dyDescent="0.3">
      <c r="B933" s="14" t="s">
        <v>12</v>
      </c>
      <c r="C933" s="14" t="s">
        <v>19</v>
      </c>
      <c r="D933" s="15">
        <v>86240</v>
      </c>
    </row>
    <row r="934" spans="2:4" x14ac:dyDescent="0.3">
      <c r="B934" s="14" t="s">
        <v>7</v>
      </c>
      <c r="C934" s="14" t="s">
        <v>29</v>
      </c>
      <c r="D934" s="15">
        <v>36480</v>
      </c>
    </row>
    <row r="935" spans="2:4" x14ac:dyDescent="0.3">
      <c r="B935" s="14" t="s">
        <v>12</v>
      </c>
      <c r="C935" s="14" t="s">
        <v>19</v>
      </c>
      <c r="D935" s="15">
        <v>48590</v>
      </c>
    </row>
    <row r="936" spans="2:4" x14ac:dyDescent="0.3">
      <c r="B936" s="14" t="s">
        <v>7</v>
      </c>
      <c r="C936" s="14" t="s">
        <v>37</v>
      </c>
      <c r="D936" s="15">
        <v>41670</v>
      </c>
    </row>
    <row r="937" spans="2:4" x14ac:dyDescent="0.3">
      <c r="B937" s="14" t="s">
        <v>12</v>
      </c>
      <c r="C937" s="14" t="s">
        <v>24</v>
      </c>
      <c r="D937" s="15">
        <v>107340</v>
      </c>
    </row>
    <row r="938" spans="2:4" x14ac:dyDescent="0.3">
      <c r="B938" s="14" t="s">
        <v>7</v>
      </c>
      <c r="C938" s="14" t="s">
        <v>45</v>
      </c>
      <c r="D938" s="15">
        <v>62280</v>
      </c>
    </row>
    <row r="939" spans="2:4" x14ac:dyDescent="0.3">
      <c r="B939" s="14" t="s">
        <v>12</v>
      </c>
      <c r="C939" s="14" t="s">
        <v>45</v>
      </c>
      <c r="D939" s="15">
        <v>37920</v>
      </c>
    </row>
    <row r="940" spans="2:4" x14ac:dyDescent="0.3">
      <c r="B940" s="14" t="s">
        <v>7</v>
      </c>
      <c r="C940" s="14" t="s">
        <v>19</v>
      </c>
      <c r="D940" s="15">
        <v>75970</v>
      </c>
    </row>
    <row r="941" spans="2:4" x14ac:dyDescent="0.3">
      <c r="B941" s="14" t="s">
        <v>7</v>
      </c>
      <c r="C941" s="14" t="s">
        <v>48</v>
      </c>
      <c r="D941" s="15">
        <v>92010</v>
      </c>
    </row>
    <row r="942" spans="2:4" x14ac:dyDescent="0.3">
      <c r="B942" s="14" t="s">
        <v>12</v>
      </c>
      <c r="C942" s="14" t="s">
        <v>13</v>
      </c>
      <c r="D942" s="15">
        <v>69860</v>
      </c>
    </row>
    <row r="943" spans="2:4" x14ac:dyDescent="0.3">
      <c r="B943" s="14" t="s">
        <v>12</v>
      </c>
      <c r="C943" s="14" t="s">
        <v>37</v>
      </c>
      <c r="D943" s="15">
        <v>59560</v>
      </c>
    </row>
    <row r="944" spans="2:4" x14ac:dyDescent="0.3">
      <c r="B944" s="14" t="s">
        <v>7</v>
      </c>
      <c r="C944" s="14" t="s">
        <v>923</v>
      </c>
      <c r="D944" s="15">
        <v>114810</v>
      </c>
    </row>
    <row r="945" spans="2:4" x14ac:dyDescent="0.3">
      <c r="B945" s="14" t="s">
        <v>7</v>
      </c>
      <c r="C945" s="14" t="s">
        <v>63</v>
      </c>
      <c r="D945" s="15">
        <v>66870</v>
      </c>
    </row>
    <row r="946" spans="2:4" x14ac:dyDescent="0.3">
      <c r="B946" s="14" t="s">
        <v>12</v>
      </c>
      <c r="C946" s="14" t="s">
        <v>13</v>
      </c>
      <c r="D946" s="15">
        <v>113790</v>
      </c>
    </row>
    <row r="947" spans="2:4" x14ac:dyDescent="0.3">
      <c r="B947" s="14" t="s">
        <v>12</v>
      </c>
      <c r="C947" s="14" t="s">
        <v>13</v>
      </c>
      <c r="D947" s="15">
        <v>38250</v>
      </c>
    </row>
    <row r="948" spans="2:4" x14ac:dyDescent="0.3">
      <c r="B948" s="14" t="s">
        <v>12</v>
      </c>
      <c r="C948" s="14" t="s">
        <v>24</v>
      </c>
      <c r="D948" s="15">
        <v>48090</v>
      </c>
    </row>
    <row r="949" spans="2:4" x14ac:dyDescent="0.3">
      <c r="B949" s="14" t="s">
        <v>7</v>
      </c>
      <c r="C949" s="14" t="s">
        <v>29</v>
      </c>
      <c r="D949" s="15">
        <v>99630</v>
      </c>
    </row>
    <row r="950" spans="2:4" x14ac:dyDescent="0.3">
      <c r="B950" s="14" t="s">
        <v>12</v>
      </c>
      <c r="C950" s="14" t="s">
        <v>50</v>
      </c>
      <c r="D950" s="15">
        <v>86340</v>
      </c>
    </row>
    <row r="951" spans="2:4" x14ac:dyDescent="0.3">
      <c r="B951" s="14" t="s">
        <v>7</v>
      </c>
      <c r="C951" s="14" t="s">
        <v>24</v>
      </c>
      <c r="D951" s="15">
        <v>88590</v>
      </c>
    </row>
    <row r="952" spans="2:4" x14ac:dyDescent="0.3">
      <c r="B952" s="14" t="s">
        <v>12</v>
      </c>
      <c r="C952" s="14" t="s">
        <v>29</v>
      </c>
      <c r="D952" s="15">
        <v>61100</v>
      </c>
    </row>
    <row r="953" spans="2:4" x14ac:dyDescent="0.3">
      <c r="B953" s="14" t="s">
        <v>7</v>
      </c>
      <c r="C953" s="14" t="s">
        <v>45</v>
      </c>
      <c r="D953" s="15">
        <v>71240</v>
      </c>
    </row>
    <row r="954" spans="2:4" x14ac:dyDescent="0.3">
      <c r="B954" s="14" t="s">
        <v>7</v>
      </c>
      <c r="C954" s="14" t="s">
        <v>29</v>
      </c>
      <c r="D954" s="15">
        <v>114650</v>
      </c>
    </row>
    <row r="955" spans="2:4" x14ac:dyDescent="0.3">
      <c r="B955" s="14" t="s">
        <v>7</v>
      </c>
      <c r="C955" s="14" t="s">
        <v>8</v>
      </c>
      <c r="D955" s="15">
        <v>76210</v>
      </c>
    </row>
    <row r="956" spans="2:4" x14ac:dyDescent="0.3">
      <c r="B956" s="14" t="s">
        <v>12</v>
      </c>
      <c r="C956" s="14" t="s">
        <v>17</v>
      </c>
      <c r="D956" s="15">
        <v>76900</v>
      </c>
    </row>
    <row r="957" spans="2:4" x14ac:dyDescent="0.3">
      <c r="B957" s="14" t="s">
        <v>12</v>
      </c>
      <c r="C957" s="14" t="s">
        <v>19</v>
      </c>
      <c r="D957" s="15">
        <v>116590</v>
      </c>
    </row>
    <row r="958" spans="2:4" x14ac:dyDescent="0.3">
      <c r="B958" s="14" t="s">
        <v>12</v>
      </c>
      <c r="C958" s="14" t="s">
        <v>37</v>
      </c>
      <c r="D958" s="15">
        <v>78390</v>
      </c>
    </row>
    <row r="959" spans="2:4" x14ac:dyDescent="0.3">
      <c r="B959" s="14" t="s">
        <v>12</v>
      </c>
      <c r="C959" s="14" t="s">
        <v>29</v>
      </c>
      <c r="D959" s="15">
        <v>103610</v>
      </c>
    </row>
    <row r="960" spans="2:4" x14ac:dyDescent="0.3">
      <c r="B960" s="14" t="s">
        <v>12</v>
      </c>
      <c r="C960" s="14" t="s">
        <v>37</v>
      </c>
      <c r="D960" s="15">
        <v>98110</v>
      </c>
    </row>
    <row r="961" spans="2:4" x14ac:dyDescent="0.3">
      <c r="B961" s="14" t="s">
        <v>7</v>
      </c>
      <c r="C961" s="14" t="s">
        <v>17</v>
      </c>
      <c r="D961" s="15">
        <v>33960</v>
      </c>
    </row>
    <row r="962" spans="2:4" x14ac:dyDescent="0.3">
      <c r="B962" s="14" t="s">
        <v>12</v>
      </c>
      <c r="C962" s="14" t="s">
        <v>29</v>
      </c>
      <c r="D962" s="15">
        <v>112110</v>
      </c>
    </row>
    <row r="963" spans="2:4" x14ac:dyDescent="0.3">
      <c r="B963" s="14" t="s">
        <v>7</v>
      </c>
      <c r="C963" s="14" t="s">
        <v>29</v>
      </c>
      <c r="D963" s="15">
        <v>59810</v>
      </c>
    </row>
    <row r="964" spans="2:4" x14ac:dyDescent="0.3">
      <c r="B964" s="14" t="s">
        <v>7</v>
      </c>
      <c r="C964" s="14" t="s">
        <v>19</v>
      </c>
      <c r="D964" s="15">
        <v>91310</v>
      </c>
    </row>
    <row r="965" spans="2:4" x14ac:dyDescent="0.3">
      <c r="B965" s="14" t="s">
        <v>7</v>
      </c>
      <c r="C965" s="14" t="s">
        <v>45</v>
      </c>
      <c r="D965" s="15">
        <v>71370</v>
      </c>
    </row>
    <row r="966" spans="2:4" x14ac:dyDescent="0.3">
      <c r="B966" s="14" t="s">
        <v>12</v>
      </c>
      <c r="C966" s="14" t="s">
        <v>17</v>
      </c>
      <c r="D966" s="15">
        <v>71570</v>
      </c>
    </row>
    <row r="967" spans="2:4" x14ac:dyDescent="0.3">
      <c r="B967" s="14" t="s">
        <v>7</v>
      </c>
      <c r="C967" s="14" t="s">
        <v>50</v>
      </c>
      <c r="D967" s="15">
        <v>119670</v>
      </c>
    </row>
    <row r="968" spans="2:4" x14ac:dyDescent="0.3">
      <c r="B968" s="14" t="s">
        <v>12</v>
      </c>
      <c r="C968" s="14" t="s">
        <v>24</v>
      </c>
      <c r="D968" s="15">
        <v>67910</v>
      </c>
    </row>
    <row r="969" spans="2:4" x14ac:dyDescent="0.3">
      <c r="B969" s="14" t="s">
        <v>12</v>
      </c>
      <c r="C969" s="14" t="s">
        <v>37</v>
      </c>
      <c r="D969" s="15">
        <v>100370</v>
      </c>
    </row>
    <row r="970" spans="2:4" x14ac:dyDescent="0.3">
      <c r="B970" s="14" t="s">
        <v>12</v>
      </c>
      <c r="C970" s="14" t="s">
        <v>63</v>
      </c>
      <c r="D970" s="15">
        <v>90240</v>
      </c>
    </row>
    <row r="971" spans="2:4" x14ac:dyDescent="0.3">
      <c r="B971" s="14" t="s">
        <v>12</v>
      </c>
      <c r="C971" s="14" t="s">
        <v>13</v>
      </c>
      <c r="D971" s="15">
        <v>75870</v>
      </c>
    </row>
    <row r="972" spans="2:4" x14ac:dyDescent="0.3">
      <c r="B972" s="14" t="s">
        <v>12</v>
      </c>
      <c r="C972" s="14" t="s">
        <v>48</v>
      </c>
      <c r="D972" s="15">
        <v>58740</v>
      </c>
    </row>
    <row r="973" spans="2:4" x14ac:dyDescent="0.3">
      <c r="B973" s="14" t="s">
        <v>12</v>
      </c>
      <c r="C973" s="14" t="s">
        <v>8</v>
      </c>
      <c r="D973" s="15">
        <v>32500</v>
      </c>
    </row>
  </sheetData>
  <phoneticPr fontId="11" type="noConversion"/>
  <hyperlinks>
    <hyperlink ref="I2" location="employee_data!A1" display="Employee Data" xr:uid="{D9CD0A3D-4C7D-4FF5-83A9-559BFC6C6C7D}"/>
  </hyperlinks>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6BE32-E063-4647-9A78-B1C9099511F5}">
  <dimension ref="B1:Q17"/>
  <sheetViews>
    <sheetView showGridLines="0" workbookViewId="0">
      <selection activeCell="N22" sqref="N22"/>
    </sheetView>
  </sheetViews>
  <sheetFormatPr defaultRowHeight="14.4" x14ac:dyDescent="0.3"/>
  <cols>
    <col min="14" max="14" width="18.88671875" bestFit="1" customWidth="1"/>
    <col min="15" max="15" width="12.109375" bestFit="1" customWidth="1"/>
  </cols>
  <sheetData>
    <row r="1" spans="2:17" s="36" customFormat="1" ht="45" customHeight="1" x14ac:dyDescent="0.6">
      <c r="B1" s="53" t="s">
        <v>1022</v>
      </c>
    </row>
    <row r="12" spans="2:17" x14ac:dyDescent="0.3">
      <c r="Q12" s="12" t="s">
        <v>1043</v>
      </c>
    </row>
    <row r="16" spans="2:17" x14ac:dyDescent="0.3">
      <c r="N16" s="37" t="s">
        <v>1055</v>
      </c>
      <c r="O16" s="39">
        <f>_xlfn.MAXIFS(employees_data!E:E,employees_data!C:C,"Male")</f>
        <v>119750</v>
      </c>
    </row>
    <row r="17" spans="14:15" x14ac:dyDescent="0.3">
      <c r="N17" s="37" t="s">
        <v>1056</v>
      </c>
      <c r="O17" s="39">
        <f>_xlfn.MAXIFS(employees_data!E:E,employees_data!C:C,"Female")</f>
        <v>119930</v>
      </c>
    </row>
  </sheetData>
  <hyperlinks>
    <hyperlink ref="Q12" location="employee_data!A1" display="Employee Data" xr:uid="{897610F9-C10B-4554-B4AA-2C4C70B54EB5}"/>
  </hyperlinks>
  <pageMargins left="0.7" right="0.7" top="0.75" bottom="0.75" header="0.3" footer="0.3"/>
  <drawing r:id="rId1"/>
  <extLst>
    <ext xmlns:x15="http://schemas.microsoft.com/office/spreadsheetml/2010/11/main" uri="{3A4CF648-6AED-40f4-86FF-DC5316D8AED3}">
      <x14:slicerList xmlns:x14="http://schemas.microsoft.com/office/spreadsheetml/2009/9/main">
        <x14:slicer r:id="rId2"/>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C74A-C5D4-45CD-B8DF-20DAFC34D350}">
  <dimension ref="B1:G15"/>
  <sheetViews>
    <sheetView showGridLines="0" workbookViewId="0">
      <selection activeCell="G3" sqref="G3"/>
    </sheetView>
  </sheetViews>
  <sheetFormatPr defaultRowHeight="14.4" x14ac:dyDescent="0.3"/>
  <cols>
    <col min="2" max="2" width="47.77734375" bestFit="1" customWidth="1"/>
    <col min="3" max="3" width="9.88671875" bestFit="1" customWidth="1"/>
    <col min="4" max="4" width="10.88671875" bestFit="1" customWidth="1"/>
    <col min="5" max="5" width="9.33203125" bestFit="1" customWidth="1"/>
    <col min="6" max="6" width="12.21875" customWidth="1"/>
  </cols>
  <sheetData>
    <row r="1" spans="2:7" s="51" customFormat="1" ht="40.200000000000003" customHeight="1" x14ac:dyDescent="0.3">
      <c r="B1" s="26" t="s">
        <v>1019</v>
      </c>
    </row>
    <row r="2" spans="2:7" ht="15" thickBot="1" x14ac:dyDescent="0.35"/>
    <row r="3" spans="2:7" x14ac:dyDescent="0.3">
      <c r="B3" s="40" t="s">
        <v>2</v>
      </c>
      <c r="C3" s="41" t="s">
        <v>1004</v>
      </c>
      <c r="D3" s="42" t="s">
        <v>1005</v>
      </c>
      <c r="E3" s="43" t="s">
        <v>1006</v>
      </c>
      <c r="G3" s="12" t="s">
        <v>1043</v>
      </c>
    </row>
    <row r="4" spans="2:7" x14ac:dyDescent="0.3">
      <c r="B4" s="44" t="s">
        <v>8</v>
      </c>
      <c r="C4" s="32">
        <v>20</v>
      </c>
      <c r="D4" s="32">
        <v>40</v>
      </c>
      <c r="E4" s="45">
        <v>60</v>
      </c>
    </row>
    <row r="5" spans="2:7" x14ac:dyDescent="0.3">
      <c r="B5" s="46" t="s">
        <v>13</v>
      </c>
      <c r="C5" s="33">
        <v>20</v>
      </c>
      <c r="D5" s="33">
        <v>40</v>
      </c>
      <c r="E5" s="47">
        <v>60</v>
      </c>
    </row>
    <row r="6" spans="2:7" x14ac:dyDescent="0.3">
      <c r="B6" s="44" t="s">
        <v>17</v>
      </c>
      <c r="C6" s="32">
        <v>20</v>
      </c>
      <c r="D6" s="32">
        <v>40</v>
      </c>
      <c r="E6" s="45">
        <v>60</v>
      </c>
    </row>
    <row r="7" spans="2:7" x14ac:dyDescent="0.3">
      <c r="B7" s="46" t="s">
        <v>19</v>
      </c>
      <c r="C7" s="33">
        <v>20</v>
      </c>
      <c r="D7" s="33">
        <v>40</v>
      </c>
      <c r="E7" s="47">
        <v>60</v>
      </c>
    </row>
    <row r="8" spans="2:7" x14ac:dyDescent="0.3">
      <c r="B8" s="44" t="s">
        <v>24</v>
      </c>
      <c r="C8" s="32">
        <v>20</v>
      </c>
      <c r="D8" s="32">
        <v>40</v>
      </c>
      <c r="E8" s="45">
        <v>60</v>
      </c>
    </row>
    <row r="9" spans="2:7" x14ac:dyDescent="0.3">
      <c r="B9" s="46" t="s">
        <v>29</v>
      </c>
      <c r="C9" s="33">
        <v>20</v>
      </c>
      <c r="D9" s="33">
        <v>40</v>
      </c>
      <c r="E9" s="47">
        <v>60</v>
      </c>
    </row>
    <row r="10" spans="2:7" x14ac:dyDescent="0.3">
      <c r="B10" s="44" t="s">
        <v>32</v>
      </c>
      <c r="C10" s="32">
        <v>20</v>
      </c>
      <c r="D10" s="32">
        <v>40</v>
      </c>
      <c r="E10" s="45">
        <v>60</v>
      </c>
    </row>
    <row r="11" spans="2:7" x14ac:dyDescent="0.3">
      <c r="B11" s="46" t="s">
        <v>37</v>
      </c>
      <c r="C11" s="33">
        <v>20</v>
      </c>
      <c r="D11" s="33">
        <v>40</v>
      </c>
      <c r="E11" s="47">
        <v>60</v>
      </c>
    </row>
    <row r="12" spans="2:7" x14ac:dyDescent="0.3">
      <c r="B12" s="44" t="s">
        <v>45</v>
      </c>
      <c r="C12" s="32">
        <v>20</v>
      </c>
      <c r="D12" s="32">
        <v>40</v>
      </c>
      <c r="E12" s="45">
        <v>60</v>
      </c>
    </row>
    <row r="13" spans="2:7" x14ac:dyDescent="0.3">
      <c r="B13" s="46" t="s">
        <v>48</v>
      </c>
      <c r="C13" s="33">
        <v>20</v>
      </c>
      <c r="D13" s="33">
        <v>40</v>
      </c>
      <c r="E13" s="47">
        <v>60</v>
      </c>
    </row>
    <row r="14" spans="2:7" x14ac:dyDescent="0.3">
      <c r="B14" s="44" t="s">
        <v>50</v>
      </c>
      <c r="C14" s="32">
        <v>20</v>
      </c>
      <c r="D14" s="32">
        <v>40</v>
      </c>
      <c r="E14" s="45">
        <v>60</v>
      </c>
    </row>
    <row r="15" spans="2:7" ht="15" thickBot="1" x14ac:dyDescent="0.35">
      <c r="B15" s="48" t="s">
        <v>63</v>
      </c>
      <c r="C15" s="49">
        <v>20</v>
      </c>
      <c r="D15" s="49">
        <v>40</v>
      </c>
      <c r="E15" s="50">
        <v>60</v>
      </c>
    </row>
  </sheetData>
  <hyperlinks>
    <hyperlink ref="G3" location="employee_data!A1" display="Employee Data" xr:uid="{4672FE49-090E-4311-8C7A-3E086ABE50B9}"/>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F47D5-3804-40AB-921C-9860EE32CF08}">
  <dimension ref="A1:K973"/>
  <sheetViews>
    <sheetView showGridLines="0" workbookViewId="0">
      <selection activeCell="I6" sqref="I6"/>
    </sheetView>
  </sheetViews>
  <sheetFormatPr defaultRowHeight="14.4" x14ac:dyDescent="0.3"/>
  <cols>
    <col min="1" max="1" width="17.88671875" style="1" customWidth="1"/>
    <col min="2" max="2" width="8.5546875" style="31" customWidth="1"/>
    <col min="3" max="3" width="20.33203125" style="31" customWidth="1"/>
    <col min="4" max="4" width="9.33203125" style="15" customWidth="1"/>
    <col min="5" max="5" width="9.21875" style="35" customWidth="1"/>
    <col min="6" max="7" width="10.5546875" style="14" customWidth="1"/>
    <col min="8" max="8" width="13.33203125" customWidth="1"/>
    <col min="9" max="9" width="10.109375" bestFit="1" customWidth="1"/>
    <col min="10" max="10" width="36.88671875" bestFit="1" customWidth="1"/>
    <col min="11" max="11" width="12.109375" bestFit="1" customWidth="1"/>
    <col min="13" max="13" width="25.88671875" bestFit="1" customWidth="1"/>
  </cols>
  <sheetData>
    <row r="1" spans="1:11" ht="43.2" x14ac:dyDescent="0.3">
      <c r="A1" s="57" t="s">
        <v>0</v>
      </c>
      <c r="B1" s="54" t="s">
        <v>1</v>
      </c>
      <c r="C1" s="54" t="s">
        <v>2</v>
      </c>
      <c r="D1" s="55" t="s">
        <v>3</v>
      </c>
      <c r="E1" s="54" t="s">
        <v>991</v>
      </c>
      <c r="F1" s="54" t="s">
        <v>1023</v>
      </c>
      <c r="G1" s="54" t="s">
        <v>1007</v>
      </c>
      <c r="H1" s="56" t="s">
        <v>1008</v>
      </c>
    </row>
    <row r="2" spans="1:11" x14ac:dyDescent="0.3">
      <c r="A2" s="1" t="s">
        <v>6</v>
      </c>
      <c r="B2" s="14" t="s">
        <v>7</v>
      </c>
      <c r="C2" s="14" t="s">
        <v>8</v>
      </c>
      <c r="D2" s="15">
        <v>88050</v>
      </c>
      <c r="E2" s="14" t="s">
        <v>921</v>
      </c>
      <c r="F2" s="14">
        <v>80</v>
      </c>
      <c r="G2" s="30">
        <f t="shared" ref="G2:G65" si="0">IF(F2&lt;30, 20, IF(F2&lt;60, 40, 60))</f>
        <v>60</v>
      </c>
      <c r="H2" s="34">
        <f>bonus_calc2[[#This Row],[Total Over Time in Hours]]*Table5[[#This Row],[Rate Per hour]]</f>
        <v>4800</v>
      </c>
      <c r="I2" s="34"/>
      <c r="J2" s="12" t="s">
        <v>1043</v>
      </c>
    </row>
    <row r="3" spans="1:11" x14ac:dyDescent="0.3">
      <c r="A3" s="1" t="s">
        <v>11</v>
      </c>
      <c r="B3" s="14" t="s">
        <v>12</v>
      </c>
      <c r="C3" s="14" t="s">
        <v>13</v>
      </c>
      <c r="D3" s="15">
        <v>68220</v>
      </c>
      <c r="E3" s="14" t="s">
        <v>915</v>
      </c>
      <c r="F3" s="14">
        <v>0</v>
      </c>
      <c r="G3" s="30">
        <f t="shared" si="0"/>
        <v>20</v>
      </c>
      <c r="H3" s="34">
        <f>bonus_calc2[[#This Row],[Total Over Time in Hours]]*Table5[[#This Row],[Rate Per hour]]</f>
        <v>0</v>
      </c>
    </row>
    <row r="4" spans="1:11" x14ac:dyDescent="0.3">
      <c r="A4" s="1" t="s">
        <v>79</v>
      </c>
      <c r="B4" s="14" t="s">
        <v>12</v>
      </c>
      <c r="C4" s="14" t="s">
        <v>923</v>
      </c>
      <c r="D4" s="15">
        <v>118440</v>
      </c>
      <c r="E4" s="14" t="s">
        <v>921</v>
      </c>
      <c r="F4" s="14">
        <v>60</v>
      </c>
      <c r="G4" s="30">
        <f t="shared" si="0"/>
        <v>60</v>
      </c>
      <c r="H4" s="34">
        <f>bonus_calc2[[#This Row],[Total Over Time in Hours]]*Table5[[#This Row],[Rate Per hour]]</f>
        <v>3600</v>
      </c>
    </row>
    <row r="5" spans="1:11" x14ac:dyDescent="0.3">
      <c r="A5" s="1" t="s">
        <v>34</v>
      </c>
      <c r="B5" s="14" t="s">
        <v>12</v>
      </c>
      <c r="C5" s="14" t="s">
        <v>17</v>
      </c>
      <c r="D5" s="15">
        <v>56370</v>
      </c>
      <c r="E5" s="14" t="s">
        <v>921</v>
      </c>
      <c r="F5" s="14">
        <v>10</v>
      </c>
      <c r="G5" s="30">
        <f t="shared" si="0"/>
        <v>20</v>
      </c>
      <c r="H5" s="34">
        <f>bonus_calc2[[#This Row],[Total Over Time in Hours]]*Table5[[#This Row],[Rate Per hour]]</f>
        <v>200</v>
      </c>
      <c r="J5" s="37" t="s">
        <v>1016</v>
      </c>
      <c r="K5" s="38">
        <f>COUNTIF(E:E, "Yes")</f>
        <v>286</v>
      </c>
    </row>
    <row r="6" spans="1:11" x14ac:dyDescent="0.3">
      <c r="A6" s="1" t="s">
        <v>15</v>
      </c>
      <c r="B6" s="14" t="s">
        <v>7</v>
      </c>
      <c r="C6" s="14" t="s">
        <v>19</v>
      </c>
      <c r="D6" s="15">
        <v>107090</v>
      </c>
      <c r="E6" s="14" t="s">
        <v>915</v>
      </c>
      <c r="F6" s="14">
        <v>0</v>
      </c>
      <c r="G6" s="30">
        <f t="shared" si="0"/>
        <v>20</v>
      </c>
      <c r="H6" s="34">
        <f>bonus_calc2[[#This Row],[Total Over Time in Hours]]*Table5[[#This Row],[Rate Per hour]]</f>
        <v>0</v>
      </c>
      <c r="J6" s="37" t="s">
        <v>1017</v>
      </c>
      <c r="K6" s="38">
        <f>COUNTIF(B:B, "Male")</f>
        <v>501</v>
      </c>
    </row>
    <row r="7" spans="1:11" x14ac:dyDescent="0.3">
      <c r="A7" s="1" t="s">
        <v>26</v>
      </c>
      <c r="B7" s="14" t="s">
        <v>12</v>
      </c>
      <c r="C7" s="14" t="s">
        <v>19</v>
      </c>
      <c r="D7" s="15">
        <v>108450</v>
      </c>
      <c r="E7" s="14" t="s">
        <v>915</v>
      </c>
      <c r="F7" s="14">
        <v>0</v>
      </c>
      <c r="G7" s="30">
        <f t="shared" si="0"/>
        <v>20</v>
      </c>
      <c r="H7" s="34">
        <f>bonus_calc2[[#This Row],[Total Over Time in Hours]]*Table5[[#This Row],[Rate Per hour]]</f>
        <v>0</v>
      </c>
      <c r="J7" s="37" t="s">
        <v>1018</v>
      </c>
      <c r="K7" s="38">
        <f>COUNTIF(E:E, "NO")</f>
        <v>686</v>
      </c>
    </row>
    <row r="8" spans="1:11" x14ac:dyDescent="0.3">
      <c r="A8" s="1" t="s">
        <v>30</v>
      </c>
      <c r="B8" s="14" t="s">
        <v>7</v>
      </c>
      <c r="C8" s="14" t="s">
        <v>24</v>
      </c>
      <c r="D8" s="15">
        <v>41160</v>
      </c>
      <c r="E8" s="14" t="s">
        <v>921</v>
      </c>
      <c r="F8" s="14">
        <v>40</v>
      </c>
      <c r="G8" s="30">
        <f t="shared" si="0"/>
        <v>40</v>
      </c>
      <c r="H8" s="34">
        <f>bonus_calc2[[#This Row],[Total Over Time in Hours]]*Table5[[#This Row],[Rate Per hour]]</f>
        <v>1600</v>
      </c>
      <c r="J8" s="37" t="s">
        <v>1015</v>
      </c>
      <c r="K8" s="38">
        <f>COUNTIF(B:B, "Female")</f>
        <v>471</v>
      </c>
    </row>
    <row r="9" spans="1:11" x14ac:dyDescent="0.3">
      <c r="A9" s="1" t="s">
        <v>39</v>
      </c>
      <c r="B9" s="14" t="s">
        <v>12</v>
      </c>
      <c r="C9" s="14" t="s">
        <v>17</v>
      </c>
      <c r="D9" s="15">
        <v>109000</v>
      </c>
      <c r="E9" s="14" t="s">
        <v>915</v>
      </c>
      <c r="F9" s="14">
        <v>0</v>
      </c>
      <c r="G9" s="30">
        <f t="shared" si="0"/>
        <v>20</v>
      </c>
      <c r="H9" s="34">
        <f>bonus_calc2[[#This Row],[Total Over Time in Hours]]*Table5[[#This Row],[Rate Per hour]]</f>
        <v>0</v>
      </c>
    </row>
    <row r="10" spans="1:11" x14ac:dyDescent="0.3">
      <c r="A10" s="1" t="s">
        <v>40</v>
      </c>
      <c r="B10" s="14" t="s">
        <v>7</v>
      </c>
      <c r="C10" s="14" t="s">
        <v>50</v>
      </c>
      <c r="D10" s="15">
        <v>43020</v>
      </c>
      <c r="E10" s="14" t="s">
        <v>915</v>
      </c>
      <c r="F10" s="14">
        <v>0</v>
      </c>
      <c r="G10" s="30">
        <f t="shared" si="0"/>
        <v>20</v>
      </c>
      <c r="H10" s="34">
        <f>bonus_calc2[[#This Row],[Total Over Time in Hours]]*Table5[[#This Row],[Rate Per hour]]</f>
        <v>0</v>
      </c>
      <c r="J10" s="37" t="s">
        <v>1010</v>
      </c>
      <c r="K10" s="38">
        <f>SUMIFS(F:F,B:B, "Male",E:E,"Yes")</f>
        <v>3600</v>
      </c>
    </row>
    <row r="11" spans="1:11" x14ac:dyDescent="0.3">
      <c r="A11" s="1" t="s">
        <v>64</v>
      </c>
      <c r="B11" s="14" t="s">
        <v>7</v>
      </c>
      <c r="C11" s="14" t="s">
        <v>19</v>
      </c>
      <c r="D11" s="15">
        <v>37800</v>
      </c>
      <c r="E11" s="14" t="s">
        <v>915</v>
      </c>
      <c r="F11" s="14">
        <v>0</v>
      </c>
      <c r="G11" s="30">
        <f t="shared" si="0"/>
        <v>20</v>
      </c>
      <c r="H11" s="34">
        <f>bonus_calc2[[#This Row],[Total Over Time in Hours]]*Table5[[#This Row],[Rate Per hour]]</f>
        <v>0</v>
      </c>
      <c r="J11" s="37" t="s">
        <v>1012</v>
      </c>
      <c r="K11" s="38">
        <f>SUMIFS(F:F,B:B, "Female",E:E,"Yes")</f>
        <v>3930</v>
      </c>
    </row>
    <row r="12" spans="1:11" x14ac:dyDescent="0.3">
      <c r="A12" s="1" t="s">
        <v>73</v>
      </c>
      <c r="B12" s="14" t="s">
        <v>12</v>
      </c>
      <c r="C12" s="14" t="s">
        <v>29</v>
      </c>
      <c r="D12" s="15">
        <v>88380</v>
      </c>
      <c r="E12" s="14" t="s">
        <v>915</v>
      </c>
      <c r="F12" s="14">
        <v>0</v>
      </c>
      <c r="G12" s="30">
        <f t="shared" si="0"/>
        <v>20</v>
      </c>
      <c r="H12" s="34">
        <f>bonus_calc2[[#This Row],[Total Over Time in Hours]]*Table5[[#This Row],[Rate Per hour]]</f>
        <v>0</v>
      </c>
      <c r="J12" s="37" t="s">
        <v>1011</v>
      </c>
      <c r="K12" s="38">
        <f>+MAX(F:F)</f>
        <v>90</v>
      </c>
    </row>
    <row r="13" spans="1:11" x14ac:dyDescent="0.3">
      <c r="A13" s="1" t="s">
        <v>88</v>
      </c>
      <c r="B13" s="14" t="s">
        <v>12</v>
      </c>
      <c r="C13" s="14" t="s">
        <v>8</v>
      </c>
      <c r="D13" s="15">
        <v>84420</v>
      </c>
      <c r="E13" s="14" t="s">
        <v>921</v>
      </c>
      <c r="F13" s="14">
        <v>0</v>
      </c>
      <c r="G13" s="30">
        <f t="shared" si="0"/>
        <v>20</v>
      </c>
      <c r="H13" s="34">
        <f>bonus_calc2[[#This Row],[Total Over Time in Hours]]*Table5[[#This Row],[Rate Per hour]]</f>
        <v>0</v>
      </c>
    </row>
    <row r="14" spans="1:11" x14ac:dyDescent="0.3">
      <c r="A14" s="1" t="s">
        <v>18</v>
      </c>
      <c r="B14" s="14" t="s">
        <v>7</v>
      </c>
      <c r="C14" s="14" t="s">
        <v>32</v>
      </c>
      <c r="D14" s="15">
        <v>101760</v>
      </c>
      <c r="E14" s="14" t="s">
        <v>915</v>
      </c>
      <c r="F14" s="14">
        <v>0</v>
      </c>
      <c r="G14" s="30">
        <f t="shared" si="0"/>
        <v>20</v>
      </c>
      <c r="H14" s="34">
        <f>bonus_calc2[[#This Row],[Total Over Time in Hours]]*Table5[[#This Row],[Rate Per hour]]</f>
        <v>0</v>
      </c>
      <c r="J14" s="37" t="s">
        <v>1013</v>
      </c>
      <c r="K14" s="39">
        <f>SUMIFS(H:H,B:B,"Male",E:E,"Yes")</f>
        <v>163600</v>
      </c>
    </row>
    <row r="15" spans="1:11" x14ac:dyDescent="0.3">
      <c r="A15" s="1" t="s">
        <v>21</v>
      </c>
      <c r="B15" s="14" t="s">
        <v>7</v>
      </c>
      <c r="C15" s="14" t="s">
        <v>17</v>
      </c>
      <c r="D15" s="15">
        <v>110780</v>
      </c>
      <c r="E15" s="14" t="s">
        <v>915</v>
      </c>
      <c r="F15" s="14">
        <v>0</v>
      </c>
      <c r="G15" s="30">
        <f t="shared" si="0"/>
        <v>20</v>
      </c>
      <c r="H15" s="34">
        <f>bonus_calc2[[#This Row],[Total Over Time in Hours]]*Table5[[#This Row],[Rate Per hour]]</f>
        <v>0</v>
      </c>
      <c r="J15" s="37" t="s">
        <v>1014</v>
      </c>
      <c r="K15" s="39">
        <f>SUMIFS(H:H,B:B,"Female",E:E,"Yes")</f>
        <v>170600</v>
      </c>
    </row>
    <row r="16" spans="1:11" x14ac:dyDescent="0.3">
      <c r="A16" s="1" t="s">
        <v>54</v>
      </c>
      <c r="B16" s="14" t="s">
        <v>12</v>
      </c>
      <c r="C16" s="14" t="s">
        <v>8</v>
      </c>
      <c r="D16" s="15">
        <v>68430</v>
      </c>
      <c r="E16" s="14" t="s">
        <v>921</v>
      </c>
      <c r="F16" s="14">
        <v>50</v>
      </c>
      <c r="G16" s="30">
        <f t="shared" si="0"/>
        <v>40</v>
      </c>
      <c r="H16" s="34">
        <f>bonus_calc2[[#This Row],[Total Over Time in Hours]]*Table5[[#This Row],[Rate Per hour]]</f>
        <v>2000</v>
      </c>
    </row>
    <row r="17" spans="1:11" x14ac:dyDescent="0.3">
      <c r="A17" s="1" t="s">
        <v>23</v>
      </c>
      <c r="B17" s="14" t="s">
        <v>7</v>
      </c>
      <c r="C17" s="14" t="s">
        <v>24</v>
      </c>
      <c r="D17" s="15">
        <v>105370</v>
      </c>
      <c r="E17" s="14" t="s">
        <v>915</v>
      </c>
      <c r="F17" s="14">
        <v>0</v>
      </c>
      <c r="G17" s="30">
        <f t="shared" si="0"/>
        <v>20</v>
      </c>
      <c r="H17" s="34">
        <f>bonus_calc2[[#This Row],[Total Over Time in Hours]]*Table5[[#This Row],[Rate Per hour]]</f>
        <v>0</v>
      </c>
      <c r="J17" s="37" t="s">
        <v>1009</v>
      </c>
      <c r="K17" s="39">
        <f>MAX(Table8[[#All],[Total Monthly Overtime]])</f>
        <v>5400</v>
      </c>
    </row>
    <row r="18" spans="1:11" x14ac:dyDescent="0.3">
      <c r="A18" s="1" t="s">
        <v>52</v>
      </c>
      <c r="B18" s="14" t="s">
        <v>12</v>
      </c>
      <c r="C18" s="14" t="s">
        <v>37</v>
      </c>
      <c r="D18" s="15">
        <v>113800</v>
      </c>
      <c r="E18" s="14" t="s">
        <v>921</v>
      </c>
      <c r="F18" s="14">
        <v>0</v>
      </c>
      <c r="G18" s="30">
        <f t="shared" si="0"/>
        <v>20</v>
      </c>
      <c r="H18" s="34">
        <f>bonus_calc2[[#This Row],[Total Over Time in Hours]]*Table5[[#This Row],[Rate Per hour]]</f>
        <v>0</v>
      </c>
    </row>
    <row r="19" spans="1:11" x14ac:dyDescent="0.3">
      <c r="A19" s="1" t="s">
        <v>76</v>
      </c>
      <c r="B19" s="14" t="s">
        <v>12</v>
      </c>
      <c r="C19" s="14" t="s">
        <v>13</v>
      </c>
      <c r="D19" s="15">
        <v>76300</v>
      </c>
      <c r="E19" s="14" t="s">
        <v>921</v>
      </c>
      <c r="F19" s="14">
        <v>10</v>
      </c>
      <c r="G19" s="30">
        <f t="shared" si="0"/>
        <v>20</v>
      </c>
      <c r="H19" s="34">
        <f>bonus_calc2[[#This Row],[Total Over Time in Hours]]*Table5[[#This Row],[Rate Per hour]]</f>
        <v>200</v>
      </c>
    </row>
    <row r="20" spans="1:11" x14ac:dyDescent="0.3">
      <c r="A20" s="1" t="s">
        <v>65</v>
      </c>
      <c r="B20" s="14" t="s">
        <v>12</v>
      </c>
      <c r="C20" s="14" t="s">
        <v>8</v>
      </c>
      <c r="D20" s="15">
        <v>44530</v>
      </c>
      <c r="E20" s="14" t="s">
        <v>915</v>
      </c>
      <c r="F20" s="14">
        <v>0</v>
      </c>
      <c r="G20" s="30">
        <f t="shared" si="0"/>
        <v>20</v>
      </c>
      <c r="H20" s="34">
        <f>bonus_calc2[[#This Row],[Total Over Time in Hours]]*Table5[[#This Row],[Rate Per hour]]</f>
        <v>0</v>
      </c>
    </row>
    <row r="21" spans="1:11" x14ac:dyDescent="0.3">
      <c r="A21" s="1" t="s">
        <v>84</v>
      </c>
      <c r="B21" s="14" t="s">
        <v>12</v>
      </c>
      <c r="C21" s="14" t="s">
        <v>8</v>
      </c>
      <c r="D21" s="15">
        <v>63710</v>
      </c>
      <c r="E21" s="14" t="s">
        <v>921</v>
      </c>
      <c r="F21" s="14">
        <v>50</v>
      </c>
      <c r="G21" s="30">
        <f t="shared" si="0"/>
        <v>40</v>
      </c>
      <c r="H21" s="34">
        <f>bonus_calc2[[#This Row],[Total Over Time in Hours]]*Table5[[#This Row],[Rate Per hour]]</f>
        <v>2000</v>
      </c>
    </row>
    <row r="22" spans="1:11" x14ac:dyDescent="0.3">
      <c r="A22" s="1" t="s">
        <v>27</v>
      </c>
      <c r="B22" s="14" t="s">
        <v>12</v>
      </c>
      <c r="C22" s="14" t="s">
        <v>17</v>
      </c>
      <c r="D22" s="15">
        <v>62780</v>
      </c>
      <c r="E22" s="14" t="s">
        <v>915</v>
      </c>
      <c r="F22" s="14">
        <v>0</v>
      </c>
      <c r="G22" s="30">
        <f t="shared" si="0"/>
        <v>20</v>
      </c>
      <c r="H22" s="34">
        <f>bonus_calc2[[#This Row],[Total Over Time in Hours]]*Table5[[#This Row],[Rate Per hour]]</f>
        <v>0</v>
      </c>
    </row>
    <row r="23" spans="1:11" x14ac:dyDescent="0.3">
      <c r="A23" s="1" t="s">
        <v>87</v>
      </c>
      <c r="B23" s="14" t="s">
        <v>7</v>
      </c>
      <c r="C23" s="14" t="s">
        <v>32</v>
      </c>
      <c r="D23" s="15">
        <v>119750</v>
      </c>
      <c r="E23" s="14" t="s">
        <v>915</v>
      </c>
      <c r="F23" s="14">
        <v>0</v>
      </c>
      <c r="G23" s="30">
        <f t="shared" si="0"/>
        <v>20</v>
      </c>
      <c r="H23" s="34">
        <f>bonus_calc2[[#This Row],[Total Over Time in Hours]]*Table5[[#This Row],[Rate Per hour]]</f>
        <v>0</v>
      </c>
    </row>
    <row r="24" spans="1:11" x14ac:dyDescent="0.3">
      <c r="A24" s="1" t="s">
        <v>38</v>
      </c>
      <c r="B24" s="14" t="s">
        <v>7</v>
      </c>
      <c r="C24" s="14" t="s">
        <v>37</v>
      </c>
      <c r="D24" s="15">
        <v>116980</v>
      </c>
      <c r="E24" s="14" t="s">
        <v>915</v>
      </c>
      <c r="F24" s="14">
        <v>0</v>
      </c>
      <c r="G24" s="30">
        <f t="shared" si="0"/>
        <v>20</v>
      </c>
      <c r="H24" s="34">
        <f>bonus_calc2[[#This Row],[Total Over Time in Hours]]*Table5[[#This Row],[Rate Per hour]]</f>
        <v>0</v>
      </c>
    </row>
    <row r="25" spans="1:11" x14ac:dyDescent="0.3">
      <c r="A25" s="1" t="s">
        <v>53</v>
      </c>
      <c r="B25" s="14" t="s">
        <v>7</v>
      </c>
      <c r="C25" s="14" t="s">
        <v>45</v>
      </c>
      <c r="D25" s="15">
        <v>35940</v>
      </c>
      <c r="E25" s="14" t="s">
        <v>915</v>
      </c>
      <c r="F25" s="14">
        <v>0</v>
      </c>
      <c r="G25" s="30">
        <f t="shared" si="0"/>
        <v>20</v>
      </c>
      <c r="H25" s="34">
        <f>bonus_calc2[[#This Row],[Total Over Time in Hours]]*Table5[[#This Row],[Rate Per hour]]</f>
        <v>0</v>
      </c>
    </row>
    <row r="26" spans="1:11" x14ac:dyDescent="0.3">
      <c r="A26" s="1" t="s">
        <v>28</v>
      </c>
      <c r="B26" s="14" t="s">
        <v>12</v>
      </c>
      <c r="C26" s="14" t="s">
        <v>48</v>
      </c>
      <c r="D26" s="15">
        <v>109040</v>
      </c>
      <c r="E26" s="14" t="s">
        <v>915</v>
      </c>
      <c r="F26" s="14">
        <v>0</v>
      </c>
      <c r="G26" s="30">
        <f t="shared" si="0"/>
        <v>20</v>
      </c>
      <c r="H26" s="34">
        <f>bonus_calc2[[#This Row],[Total Over Time in Hours]]*Table5[[#This Row],[Rate Per hour]]</f>
        <v>0</v>
      </c>
    </row>
    <row r="27" spans="1:11" x14ac:dyDescent="0.3">
      <c r="A27" s="1" t="s">
        <v>31</v>
      </c>
      <c r="B27" s="14" t="s">
        <v>7</v>
      </c>
      <c r="C27" s="14" t="s">
        <v>50</v>
      </c>
      <c r="D27" s="15">
        <v>109160</v>
      </c>
      <c r="E27" s="14" t="s">
        <v>915</v>
      </c>
      <c r="F27" s="14">
        <v>0</v>
      </c>
      <c r="G27" s="30">
        <f t="shared" si="0"/>
        <v>20</v>
      </c>
      <c r="H27" s="34">
        <f>bonus_calc2[[#This Row],[Total Over Time in Hours]]*Table5[[#This Row],[Rate Per hour]]</f>
        <v>0</v>
      </c>
    </row>
    <row r="28" spans="1:11" x14ac:dyDescent="0.3">
      <c r="A28" s="1" t="s">
        <v>70</v>
      </c>
      <c r="B28" s="14" t="s">
        <v>12</v>
      </c>
      <c r="C28" s="14" t="s">
        <v>50</v>
      </c>
      <c r="D28" s="15">
        <v>75540</v>
      </c>
      <c r="E28" s="14" t="s">
        <v>921</v>
      </c>
      <c r="F28" s="14">
        <v>10</v>
      </c>
      <c r="G28" s="30">
        <f t="shared" si="0"/>
        <v>20</v>
      </c>
      <c r="H28" s="34">
        <f>bonus_calc2[[#This Row],[Total Over Time in Hours]]*Table5[[#This Row],[Rate Per hour]]</f>
        <v>200</v>
      </c>
    </row>
    <row r="29" spans="1:11" x14ac:dyDescent="0.3">
      <c r="A29" s="1" t="s">
        <v>33</v>
      </c>
      <c r="B29" s="14" t="s">
        <v>12</v>
      </c>
      <c r="C29" s="14" t="s">
        <v>24</v>
      </c>
      <c r="D29" s="15">
        <v>30000</v>
      </c>
      <c r="E29" s="14" t="s">
        <v>915</v>
      </c>
      <c r="F29" s="14">
        <v>0</v>
      </c>
      <c r="G29" s="30">
        <f t="shared" si="0"/>
        <v>20</v>
      </c>
      <c r="H29" s="34">
        <f>bonus_calc2[[#This Row],[Total Over Time in Hours]]*Table5[[#This Row],[Rate Per hour]]</f>
        <v>0</v>
      </c>
    </row>
    <row r="30" spans="1:11" x14ac:dyDescent="0.3">
      <c r="A30" s="1" t="s">
        <v>55</v>
      </c>
      <c r="B30" s="14" t="s">
        <v>7</v>
      </c>
      <c r="C30" s="14" t="s">
        <v>13</v>
      </c>
      <c r="D30" s="15">
        <v>76210</v>
      </c>
      <c r="E30" s="14" t="s">
        <v>915</v>
      </c>
      <c r="F30" s="14">
        <v>0</v>
      </c>
      <c r="G30" s="30">
        <f t="shared" si="0"/>
        <v>20</v>
      </c>
      <c r="H30" s="34">
        <f>bonus_calc2[[#This Row],[Total Over Time in Hours]]*Table5[[#This Row],[Rate Per hour]]</f>
        <v>0</v>
      </c>
    </row>
    <row r="31" spans="1:11" x14ac:dyDescent="0.3">
      <c r="A31" s="1" t="s">
        <v>86</v>
      </c>
      <c r="B31" s="14" t="s">
        <v>7</v>
      </c>
      <c r="C31" s="14" t="s">
        <v>8</v>
      </c>
      <c r="D31" s="15">
        <v>112650</v>
      </c>
      <c r="E31" s="14" t="s">
        <v>915</v>
      </c>
      <c r="F31" s="14">
        <v>0</v>
      </c>
      <c r="G31" s="30">
        <f t="shared" si="0"/>
        <v>20</v>
      </c>
      <c r="H31" s="34">
        <f>bonus_calc2[[#This Row],[Total Over Time in Hours]]*Table5[[#This Row],[Rate Per hour]]</f>
        <v>0</v>
      </c>
    </row>
    <row r="32" spans="1:11" x14ac:dyDescent="0.3">
      <c r="A32" s="1" t="s">
        <v>41</v>
      </c>
      <c r="B32" s="14" t="s">
        <v>7</v>
      </c>
      <c r="C32" s="14" t="s">
        <v>923</v>
      </c>
      <c r="D32" s="15">
        <v>108460</v>
      </c>
      <c r="E32" s="14" t="s">
        <v>915</v>
      </c>
      <c r="F32" s="14">
        <v>0</v>
      </c>
      <c r="G32" s="30">
        <f t="shared" si="0"/>
        <v>20</v>
      </c>
      <c r="H32" s="34">
        <f>bonus_calc2[[#This Row],[Total Over Time in Hours]]*Table5[[#This Row],[Rate Per hour]]</f>
        <v>0</v>
      </c>
    </row>
    <row r="33" spans="1:8" x14ac:dyDescent="0.3">
      <c r="A33" s="1" t="s">
        <v>35</v>
      </c>
      <c r="B33" s="14" t="s">
        <v>12</v>
      </c>
      <c r="C33" s="14" t="s">
        <v>17</v>
      </c>
      <c r="D33" s="15">
        <v>69070</v>
      </c>
      <c r="E33" s="14" t="s">
        <v>921</v>
      </c>
      <c r="F33" s="14">
        <v>20</v>
      </c>
      <c r="G33" s="30">
        <f t="shared" si="0"/>
        <v>20</v>
      </c>
      <c r="H33" s="34">
        <f>bonus_calc2[[#This Row],[Total Over Time in Hours]]*Table5[[#This Row],[Rate Per hour]]</f>
        <v>400</v>
      </c>
    </row>
    <row r="34" spans="1:8" x14ac:dyDescent="0.3">
      <c r="A34" s="1" t="s">
        <v>60</v>
      </c>
      <c r="B34" s="14" t="s">
        <v>12</v>
      </c>
      <c r="C34" s="14" t="s">
        <v>45</v>
      </c>
      <c r="D34" s="15">
        <v>116520</v>
      </c>
      <c r="E34" s="14" t="s">
        <v>915</v>
      </c>
      <c r="F34" s="14">
        <v>0</v>
      </c>
      <c r="G34" s="30">
        <f t="shared" si="0"/>
        <v>20</v>
      </c>
      <c r="H34" s="34">
        <f>bonus_calc2[[#This Row],[Total Over Time in Hours]]*Table5[[#This Row],[Rate Per hour]]</f>
        <v>0</v>
      </c>
    </row>
    <row r="35" spans="1:8" x14ac:dyDescent="0.3">
      <c r="A35" s="1" t="s">
        <v>69</v>
      </c>
      <c r="B35" s="14" t="s">
        <v>12</v>
      </c>
      <c r="C35" s="14" t="s">
        <v>29</v>
      </c>
      <c r="D35" s="15">
        <v>96560</v>
      </c>
      <c r="E35" s="14" t="s">
        <v>915</v>
      </c>
      <c r="F35" s="14">
        <v>0</v>
      </c>
      <c r="G35" s="30">
        <f t="shared" si="0"/>
        <v>20</v>
      </c>
      <c r="H35" s="34">
        <f>bonus_calc2[[#This Row],[Total Over Time in Hours]]*Table5[[#This Row],[Rate Per hour]]</f>
        <v>0</v>
      </c>
    </row>
    <row r="36" spans="1:8" x14ac:dyDescent="0.3">
      <c r="A36" s="1" t="s">
        <v>36</v>
      </c>
      <c r="B36" s="14" t="s">
        <v>12</v>
      </c>
      <c r="C36" s="14" t="s">
        <v>45</v>
      </c>
      <c r="D36" s="15">
        <v>36460</v>
      </c>
      <c r="E36" s="14" t="s">
        <v>921</v>
      </c>
      <c r="F36" s="14">
        <v>20</v>
      </c>
      <c r="G36" s="30">
        <f t="shared" si="0"/>
        <v>20</v>
      </c>
      <c r="H36" s="34">
        <f>bonus_calc2[[#This Row],[Total Over Time in Hours]]*Table5[[#This Row],[Rate Per hour]]</f>
        <v>400</v>
      </c>
    </row>
    <row r="37" spans="1:8" x14ac:dyDescent="0.3">
      <c r="A37" s="1" t="s">
        <v>61</v>
      </c>
      <c r="B37" s="14" t="s">
        <v>12</v>
      </c>
      <c r="C37" s="14" t="s">
        <v>24</v>
      </c>
      <c r="D37" s="15">
        <v>50950</v>
      </c>
      <c r="E37" s="14" t="s">
        <v>915</v>
      </c>
      <c r="F37" s="14">
        <v>0</v>
      </c>
      <c r="G37" s="30">
        <f t="shared" si="0"/>
        <v>20</v>
      </c>
      <c r="H37" s="34">
        <f>bonus_calc2[[#This Row],[Total Over Time in Hours]]*Table5[[#This Row],[Rate Per hour]]</f>
        <v>0</v>
      </c>
    </row>
    <row r="38" spans="1:8" x14ac:dyDescent="0.3">
      <c r="A38" s="1" t="s">
        <v>71</v>
      </c>
      <c r="B38" s="14" t="s">
        <v>12</v>
      </c>
      <c r="C38" s="14" t="s">
        <v>37</v>
      </c>
      <c r="D38" s="15">
        <v>75440</v>
      </c>
      <c r="E38" s="14" t="s">
        <v>921</v>
      </c>
      <c r="F38" s="14">
        <v>10</v>
      </c>
      <c r="G38" s="30">
        <f t="shared" si="0"/>
        <v>20</v>
      </c>
      <c r="H38" s="34">
        <f>bonus_calc2[[#This Row],[Total Over Time in Hours]]*Table5[[#This Row],[Rate Per hour]]</f>
        <v>200</v>
      </c>
    </row>
    <row r="39" spans="1:8" x14ac:dyDescent="0.3">
      <c r="A39" s="1" t="s">
        <v>42</v>
      </c>
      <c r="B39" s="14" t="s">
        <v>7</v>
      </c>
      <c r="C39" s="14" t="s">
        <v>63</v>
      </c>
      <c r="D39" s="15">
        <v>84760</v>
      </c>
      <c r="E39" s="14" t="s">
        <v>915</v>
      </c>
      <c r="F39" s="14">
        <v>0</v>
      </c>
      <c r="G39" s="30">
        <f t="shared" si="0"/>
        <v>20</v>
      </c>
      <c r="H39" s="34">
        <f>bonus_calc2[[#This Row],[Total Over Time in Hours]]*Table5[[#This Row],[Rate Per hour]]</f>
        <v>0</v>
      </c>
    </row>
    <row r="40" spans="1:8" x14ac:dyDescent="0.3">
      <c r="A40" s="1" t="s">
        <v>75</v>
      </c>
      <c r="B40" s="14" t="s">
        <v>7</v>
      </c>
      <c r="C40" s="14" t="s">
        <v>8</v>
      </c>
      <c r="D40" s="15">
        <v>82240</v>
      </c>
      <c r="E40" s="14" t="s">
        <v>921</v>
      </c>
      <c r="F40" s="14">
        <v>90</v>
      </c>
      <c r="G40" s="30">
        <f t="shared" si="0"/>
        <v>60</v>
      </c>
      <c r="H40" s="34">
        <f>bonus_calc2[[#This Row],[Total Over Time in Hours]]*Table5[[#This Row],[Rate Per hour]]</f>
        <v>5400</v>
      </c>
    </row>
    <row r="41" spans="1:8" x14ac:dyDescent="0.3">
      <c r="A41" s="1" t="s">
        <v>68</v>
      </c>
      <c r="B41" s="14" t="s">
        <v>12</v>
      </c>
      <c r="C41" s="14" t="s">
        <v>13</v>
      </c>
      <c r="D41" s="15">
        <v>28330</v>
      </c>
      <c r="E41" s="14" t="s">
        <v>915</v>
      </c>
      <c r="F41" s="14">
        <v>0</v>
      </c>
      <c r="G41" s="30">
        <f t="shared" si="0"/>
        <v>20</v>
      </c>
      <c r="H41" s="34">
        <f>bonus_calc2[[#This Row],[Total Over Time in Hours]]*Table5[[#This Row],[Rate Per hour]]</f>
        <v>0</v>
      </c>
    </row>
    <row r="42" spans="1:8" x14ac:dyDescent="0.3">
      <c r="A42" s="1" t="s">
        <v>43</v>
      </c>
      <c r="B42" s="14" t="s">
        <v>7</v>
      </c>
      <c r="C42" s="14" t="s">
        <v>24</v>
      </c>
      <c r="D42" s="15">
        <v>60580</v>
      </c>
      <c r="E42" s="14" t="s">
        <v>915</v>
      </c>
      <c r="F42" s="14">
        <v>0</v>
      </c>
      <c r="G42" s="30">
        <f t="shared" si="0"/>
        <v>20</v>
      </c>
      <c r="H42" s="34">
        <f>bonus_calc2[[#This Row],[Total Over Time in Hours]]*Table5[[#This Row],[Rate Per hour]]</f>
        <v>0</v>
      </c>
    </row>
    <row r="43" spans="1:8" x14ac:dyDescent="0.3">
      <c r="A43" s="1" t="s">
        <v>66</v>
      </c>
      <c r="B43" s="14" t="s">
        <v>12</v>
      </c>
      <c r="C43" s="14" t="s">
        <v>24</v>
      </c>
      <c r="D43" s="15">
        <v>45510</v>
      </c>
      <c r="E43" s="14" t="s">
        <v>915</v>
      </c>
      <c r="F43" s="14">
        <v>0</v>
      </c>
      <c r="G43" s="30">
        <f t="shared" si="0"/>
        <v>20</v>
      </c>
      <c r="H43" s="34">
        <f>bonus_calc2[[#This Row],[Total Over Time in Hours]]*Table5[[#This Row],[Rate Per hour]]</f>
        <v>0</v>
      </c>
    </row>
    <row r="44" spans="1:8" x14ac:dyDescent="0.3">
      <c r="A44" s="1" t="s">
        <v>44</v>
      </c>
      <c r="B44" s="14" t="s">
        <v>12</v>
      </c>
      <c r="C44" s="14" t="s">
        <v>19</v>
      </c>
      <c r="D44" s="15">
        <v>110770</v>
      </c>
      <c r="E44" s="14" t="s">
        <v>915</v>
      </c>
      <c r="F44" s="14">
        <v>0</v>
      </c>
      <c r="G44" s="30">
        <f t="shared" si="0"/>
        <v>20</v>
      </c>
      <c r="H44" s="34">
        <f>bonus_calc2[[#This Row],[Total Over Time in Hours]]*Table5[[#This Row],[Rate Per hour]]</f>
        <v>0</v>
      </c>
    </row>
    <row r="45" spans="1:8" x14ac:dyDescent="0.3">
      <c r="A45" s="1" t="s">
        <v>81</v>
      </c>
      <c r="B45" s="14" t="s">
        <v>12</v>
      </c>
      <c r="C45" s="14" t="s">
        <v>24</v>
      </c>
      <c r="D45" s="15">
        <v>86920</v>
      </c>
      <c r="E45" s="14" t="s">
        <v>915</v>
      </c>
      <c r="F45" s="14">
        <v>0</v>
      </c>
      <c r="G45" s="30">
        <f t="shared" si="0"/>
        <v>20</v>
      </c>
      <c r="H45" s="34">
        <f>bonus_calc2[[#This Row],[Total Over Time in Hours]]*Table5[[#This Row],[Rate Per hour]]</f>
        <v>0</v>
      </c>
    </row>
    <row r="46" spans="1:8" x14ac:dyDescent="0.3">
      <c r="A46" s="1" t="s">
        <v>47</v>
      </c>
      <c r="B46" s="14" t="s">
        <v>12</v>
      </c>
      <c r="C46" s="14" t="s">
        <v>32</v>
      </c>
      <c r="D46" s="15">
        <v>84680</v>
      </c>
      <c r="E46" s="14" t="s">
        <v>915</v>
      </c>
      <c r="F46" s="14">
        <v>0</v>
      </c>
      <c r="G46" s="30">
        <f t="shared" si="0"/>
        <v>20</v>
      </c>
      <c r="H46" s="34">
        <f>bonus_calc2[[#This Row],[Total Over Time in Hours]]*Table5[[#This Row],[Rate Per hour]]</f>
        <v>0</v>
      </c>
    </row>
    <row r="47" spans="1:8" x14ac:dyDescent="0.3">
      <c r="A47" s="1" t="s">
        <v>49</v>
      </c>
      <c r="B47" s="14" t="s">
        <v>7</v>
      </c>
      <c r="C47" s="14" t="s">
        <v>37</v>
      </c>
      <c r="D47" s="15">
        <v>36860</v>
      </c>
      <c r="E47" s="14" t="s">
        <v>915</v>
      </c>
      <c r="F47" s="14">
        <v>0</v>
      </c>
      <c r="G47" s="30">
        <f t="shared" si="0"/>
        <v>20</v>
      </c>
      <c r="H47" s="34">
        <f>bonus_calc2[[#This Row],[Total Over Time in Hours]]*Table5[[#This Row],[Rate Per hour]]</f>
        <v>0</v>
      </c>
    </row>
    <row r="48" spans="1:8" x14ac:dyDescent="0.3">
      <c r="A48" s="1" t="s">
        <v>51</v>
      </c>
      <c r="B48" s="14" t="s">
        <v>12</v>
      </c>
      <c r="C48" s="14" t="s">
        <v>45</v>
      </c>
      <c r="D48" s="15">
        <v>114010</v>
      </c>
      <c r="E48" s="14" t="s">
        <v>915</v>
      </c>
      <c r="F48" s="14">
        <v>0</v>
      </c>
      <c r="G48" s="30">
        <f t="shared" si="0"/>
        <v>20</v>
      </c>
      <c r="H48" s="34">
        <f>bonus_calc2[[#This Row],[Total Over Time in Hours]]*Table5[[#This Row],[Rate Per hour]]</f>
        <v>0</v>
      </c>
    </row>
    <row r="49" spans="1:8" x14ac:dyDescent="0.3">
      <c r="A49" s="1" t="s">
        <v>67</v>
      </c>
      <c r="B49" s="14" t="s">
        <v>7</v>
      </c>
      <c r="C49" s="14" t="s">
        <v>8</v>
      </c>
      <c r="D49" s="15">
        <v>54130</v>
      </c>
      <c r="E49" s="14" t="s">
        <v>915</v>
      </c>
      <c r="F49" s="14">
        <v>0</v>
      </c>
      <c r="G49" s="30">
        <f t="shared" si="0"/>
        <v>20</v>
      </c>
      <c r="H49" s="34">
        <f>bonus_calc2[[#This Row],[Total Over Time in Hours]]*Table5[[#This Row],[Rate Per hour]]</f>
        <v>0</v>
      </c>
    </row>
    <row r="50" spans="1:8" x14ac:dyDescent="0.3">
      <c r="A50" s="1" t="s">
        <v>57</v>
      </c>
      <c r="B50" s="14" t="s">
        <v>7</v>
      </c>
      <c r="C50" s="14" t="s">
        <v>50</v>
      </c>
      <c r="D50" s="15">
        <v>81720</v>
      </c>
      <c r="E50" s="14" t="s">
        <v>921</v>
      </c>
      <c r="F50" s="14">
        <v>40</v>
      </c>
      <c r="G50" s="30">
        <f t="shared" si="0"/>
        <v>40</v>
      </c>
      <c r="H50" s="34">
        <f>bonus_calc2[[#This Row],[Total Over Time in Hours]]*Table5[[#This Row],[Rate Per hour]]</f>
        <v>1600</v>
      </c>
    </row>
    <row r="51" spans="1:8" x14ac:dyDescent="0.3">
      <c r="A51" s="1" t="s">
        <v>56</v>
      </c>
      <c r="B51" s="14" t="s">
        <v>12</v>
      </c>
      <c r="C51" s="14" t="s">
        <v>32</v>
      </c>
      <c r="D51" s="15">
        <v>84470</v>
      </c>
      <c r="E51" s="14" t="s">
        <v>915</v>
      </c>
      <c r="F51" s="14">
        <v>0</v>
      </c>
      <c r="G51" s="30">
        <f t="shared" si="0"/>
        <v>20</v>
      </c>
      <c r="H51" s="34">
        <f>bonus_calc2[[#This Row],[Total Over Time in Hours]]*Table5[[#This Row],[Rate Per hour]]</f>
        <v>0</v>
      </c>
    </row>
    <row r="52" spans="1:8" x14ac:dyDescent="0.3">
      <c r="A52" s="1" t="s">
        <v>72</v>
      </c>
      <c r="B52" s="14" t="s">
        <v>12</v>
      </c>
      <c r="C52" s="14" t="s">
        <v>24</v>
      </c>
      <c r="D52" s="15">
        <v>114600</v>
      </c>
      <c r="E52" s="14" t="s">
        <v>921</v>
      </c>
      <c r="F52" s="14">
        <v>90</v>
      </c>
      <c r="G52" s="30">
        <f t="shared" si="0"/>
        <v>60</v>
      </c>
      <c r="H52" s="34">
        <f>bonus_calc2[[#This Row],[Total Over Time in Hours]]*Table5[[#This Row],[Rate Per hour]]</f>
        <v>5400</v>
      </c>
    </row>
    <row r="53" spans="1:8" x14ac:dyDescent="0.3">
      <c r="A53" s="1" t="s">
        <v>89</v>
      </c>
      <c r="B53" s="14" t="s">
        <v>12</v>
      </c>
      <c r="C53" s="14" t="s">
        <v>63</v>
      </c>
      <c r="D53" s="15">
        <v>114690</v>
      </c>
      <c r="E53" s="14" t="s">
        <v>921</v>
      </c>
      <c r="F53" s="14">
        <v>10</v>
      </c>
      <c r="G53" s="30">
        <f t="shared" si="0"/>
        <v>20</v>
      </c>
      <c r="H53" s="34">
        <f>bonus_calc2[[#This Row],[Total Over Time in Hours]]*Table5[[#This Row],[Rate Per hour]]</f>
        <v>200</v>
      </c>
    </row>
    <row r="54" spans="1:8" x14ac:dyDescent="0.3">
      <c r="A54" s="1" t="s">
        <v>83</v>
      </c>
      <c r="B54" s="14" t="s">
        <v>12</v>
      </c>
      <c r="C54" s="14" t="s">
        <v>37</v>
      </c>
      <c r="D54" s="15">
        <v>57350</v>
      </c>
      <c r="E54" s="14" t="s">
        <v>921</v>
      </c>
      <c r="F54" s="14">
        <v>50</v>
      </c>
      <c r="G54" s="30">
        <f t="shared" si="0"/>
        <v>40</v>
      </c>
      <c r="H54" s="34">
        <f>bonus_calc2[[#This Row],[Total Over Time in Hours]]*Table5[[#This Row],[Rate Per hour]]</f>
        <v>2000</v>
      </c>
    </row>
    <row r="55" spans="1:8" x14ac:dyDescent="0.3">
      <c r="A55" s="1" t="s">
        <v>62</v>
      </c>
      <c r="B55" s="14" t="s">
        <v>12</v>
      </c>
      <c r="C55" s="14" t="s">
        <v>13</v>
      </c>
      <c r="D55" s="15">
        <v>51200</v>
      </c>
      <c r="E55" s="14" t="s">
        <v>921</v>
      </c>
      <c r="F55" s="14">
        <v>20</v>
      </c>
      <c r="G55" s="30">
        <f t="shared" si="0"/>
        <v>20</v>
      </c>
      <c r="H55" s="34">
        <f>bonus_calc2[[#This Row],[Total Over Time in Hours]]*Table5[[#This Row],[Rate Per hour]]</f>
        <v>400</v>
      </c>
    </row>
    <row r="56" spans="1:8" x14ac:dyDescent="0.3">
      <c r="A56" s="1" t="s">
        <v>85</v>
      </c>
      <c r="B56" s="14" t="s">
        <v>12</v>
      </c>
      <c r="C56" s="14" t="s">
        <v>48</v>
      </c>
      <c r="D56" s="15">
        <v>85260</v>
      </c>
      <c r="E56" s="14" t="s">
        <v>921</v>
      </c>
      <c r="F56" s="14">
        <v>70</v>
      </c>
      <c r="G56" s="30">
        <f t="shared" si="0"/>
        <v>60</v>
      </c>
      <c r="H56" s="34">
        <f>bonus_calc2[[#This Row],[Total Over Time in Hours]]*Table5[[#This Row],[Rate Per hour]]</f>
        <v>4200</v>
      </c>
    </row>
    <row r="57" spans="1:8" x14ac:dyDescent="0.3">
      <c r="A57" s="1" t="s">
        <v>78</v>
      </c>
      <c r="B57" s="14" t="s">
        <v>7</v>
      </c>
      <c r="C57" s="14" t="s">
        <v>24</v>
      </c>
      <c r="D57" s="15">
        <v>71230</v>
      </c>
      <c r="E57" s="14" t="s">
        <v>921</v>
      </c>
      <c r="F57" s="14">
        <v>10</v>
      </c>
      <c r="G57" s="30">
        <f t="shared" si="0"/>
        <v>20</v>
      </c>
      <c r="H57" s="34">
        <f>bonus_calc2[[#This Row],[Total Over Time in Hours]]*Table5[[#This Row],[Rate Per hour]]</f>
        <v>200</v>
      </c>
    </row>
    <row r="58" spans="1:8" x14ac:dyDescent="0.3">
      <c r="A58" s="1" t="s">
        <v>74</v>
      </c>
      <c r="B58" s="14" t="s">
        <v>7</v>
      </c>
      <c r="C58" s="14" t="s">
        <v>50</v>
      </c>
      <c r="D58" s="15">
        <v>107660</v>
      </c>
      <c r="E58" s="14" t="s">
        <v>915</v>
      </c>
      <c r="F58" s="14">
        <v>0</v>
      </c>
      <c r="G58" s="30">
        <f t="shared" si="0"/>
        <v>20</v>
      </c>
      <c r="H58" s="34">
        <f>bonus_calc2[[#This Row],[Total Over Time in Hours]]*Table5[[#This Row],[Rate Per hour]]</f>
        <v>0</v>
      </c>
    </row>
    <row r="59" spans="1:8" x14ac:dyDescent="0.3">
      <c r="A59" s="1" t="s">
        <v>82</v>
      </c>
      <c r="B59" s="14" t="s">
        <v>7</v>
      </c>
      <c r="C59" s="14" t="s">
        <v>32</v>
      </c>
      <c r="D59" s="15">
        <v>75230</v>
      </c>
      <c r="E59" s="14" t="s">
        <v>921</v>
      </c>
      <c r="F59" s="14">
        <v>30</v>
      </c>
      <c r="G59" s="30">
        <f t="shared" si="0"/>
        <v>40</v>
      </c>
      <c r="H59" s="34">
        <f>bonus_calc2[[#This Row],[Total Over Time in Hours]]*Table5[[#This Row],[Rate Per hour]]</f>
        <v>1200</v>
      </c>
    </row>
    <row r="60" spans="1:8" x14ac:dyDescent="0.3">
      <c r="A60" s="1" t="s">
        <v>80</v>
      </c>
      <c r="B60" s="14" t="s">
        <v>7</v>
      </c>
      <c r="C60" s="14" t="s">
        <v>13</v>
      </c>
      <c r="D60" s="15">
        <v>108080</v>
      </c>
      <c r="E60" s="14" t="s">
        <v>915</v>
      </c>
      <c r="F60" s="14">
        <v>0</v>
      </c>
      <c r="G60" s="30">
        <f t="shared" si="0"/>
        <v>20</v>
      </c>
      <c r="H60" s="34">
        <f>bonus_calc2[[#This Row],[Total Over Time in Hours]]*Table5[[#This Row],[Rate Per hour]]</f>
        <v>0</v>
      </c>
    </row>
    <row r="61" spans="1:8" x14ac:dyDescent="0.3">
      <c r="A61" s="1" t="s">
        <v>77</v>
      </c>
      <c r="B61" s="14" t="s">
        <v>12</v>
      </c>
      <c r="C61" s="14" t="s">
        <v>63</v>
      </c>
      <c r="D61" s="15">
        <v>28480</v>
      </c>
      <c r="E61" s="14" t="s">
        <v>915</v>
      </c>
      <c r="F61" s="14">
        <v>0</v>
      </c>
      <c r="G61" s="30">
        <f t="shared" si="0"/>
        <v>20</v>
      </c>
      <c r="H61" s="34">
        <f>bonus_calc2[[#This Row],[Total Over Time in Hours]]*Table5[[#This Row],[Rate Per hour]]</f>
        <v>0</v>
      </c>
    </row>
    <row r="62" spans="1:8" x14ac:dyDescent="0.3">
      <c r="A62" s="1" t="s">
        <v>90</v>
      </c>
      <c r="B62" s="14" t="s">
        <v>7</v>
      </c>
      <c r="C62" s="14" t="s">
        <v>17</v>
      </c>
      <c r="D62" s="15">
        <v>56620</v>
      </c>
      <c r="E62" s="14" t="s">
        <v>921</v>
      </c>
      <c r="F62" s="14">
        <v>10</v>
      </c>
      <c r="G62" s="30">
        <f t="shared" si="0"/>
        <v>20</v>
      </c>
      <c r="H62" s="34">
        <f>bonus_calc2[[#This Row],[Total Over Time in Hours]]*Table5[[#This Row],[Rate Per hour]]</f>
        <v>200</v>
      </c>
    </row>
    <row r="63" spans="1:8" x14ac:dyDescent="0.3">
      <c r="A63" s="1" t="s">
        <v>91</v>
      </c>
      <c r="B63" s="14" t="s">
        <v>12</v>
      </c>
      <c r="C63" s="14" t="s">
        <v>19</v>
      </c>
      <c r="D63" s="15">
        <v>87900</v>
      </c>
      <c r="E63" s="14" t="s">
        <v>915</v>
      </c>
      <c r="F63" s="14">
        <v>0</v>
      </c>
      <c r="G63" s="30">
        <f t="shared" si="0"/>
        <v>20</v>
      </c>
      <c r="H63" s="34">
        <f>bonus_calc2[[#This Row],[Total Over Time in Hours]]*Table5[[#This Row],[Rate Per hour]]</f>
        <v>0</v>
      </c>
    </row>
    <row r="64" spans="1:8" x14ac:dyDescent="0.3">
      <c r="A64" s="1" t="s">
        <v>92</v>
      </c>
      <c r="B64" s="14" t="s">
        <v>7</v>
      </c>
      <c r="C64" s="14" t="s">
        <v>923</v>
      </c>
      <c r="D64" s="15">
        <v>103550</v>
      </c>
      <c r="E64" s="14" t="s">
        <v>921</v>
      </c>
      <c r="F64" s="14">
        <v>50</v>
      </c>
      <c r="G64" s="30">
        <f t="shared" si="0"/>
        <v>40</v>
      </c>
      <c r="H64" s="34">
        <f>bonus_calc2[[#This Row],[Total Over Time in Hours]]*Table5[[#This Row],[Rate Per hour]]</f>
        <v>2000</v>
      </c>
    </row>
    <row r="65" spans="1:8" x14ac:dyDescent="0.3">
      <c r="A65" s="1" t="s">
        <v>93</v>
      </c>
      <c r="B65" s="14" t="s">
        <v>7</v>
      </c>
      <c r="C65" s="14" t="s">
        <v>8</v>
      </c>
      <c r="D65" s="15">
        <v>78500</v>
      </c>
      <c r="E65" s="14" t="s">
        <v>915</v>
      </c>
      <c r="F65" s="14">
        <v>0</v>
      </c>
      <c r="G65" s="30">
        <f t="shared" si="0"/>
        <v>20</v>
      </c>
      <c r="H65" s="34">
        <f>bonus_calc2[[#This Row],[Total Over Time in Hours]]*Table5[[#This Row],[Rate Per hour]]</f>
        <v>0</v>
      </c>
    </row>
    <row r="66" spans="1:8" x14ac:dyDescent="0.3">
      <c r="A66" s="1" t="s">
        <v>94</v>
      </c>
      <c r="B66" s="14" t="s">
        <v>7</v>
      </c>
      <c r="C66" s="14" t="s">
        <v>29</v>
      </c>
      <c r="D66" s="15">
        <v>93930</v>
      </c>
      <c r="E66" s="14" t="s">
        <v>915</v>
      </c>
      <c r="F66" s="14">
        <v>0</v>
      </c>
      <c r="G66" s="30">
        <f t="shared" ref="G66:G129" si="1">IF(F66&lt;30, 20, IF(F66&lt;60, 40, 60))</f>
        <v>20</v>
      </c>
      <c r="H66" s="34">
        <f>bonus_calc2[[#This Row],[Total Over Time in Hours]]*Table5[[#This Row],[Rate Per hour]]</f>
        <v>0</v>
      </c>
    </row>
    <row r="67" spans="1:8" x14ac:dyDescent="0.3">
      <c r="A67" s="1" t="s">
        <v>95</v>
      </c>
      <c r="B67" s="14" t="s">
        <v>12</v>
      </c>
      <c r="C67" s="14" t="s">
        <v>17</v>
      </c>
      <c r="D67" s="15">
        <v>114770</v>
      </c>
      <c r="E67" s="14" t="s">
        <v>921</v>
      </c>
      <c r="F67" s="14">
        <v>20</v>
      </c>
      <c r="G67" s="30">
        <f t="shared" si="1"/>
        <v>20</v>
      </c>
      <c r="H67" s="34">
        <f>bonus_calc2[[#This Row],[Total Over Time in Hours]]*Table5[[#This Row],[Rate Per hour]]</f>
        <v>400</v>
      </c>
    </row>
    <row r="68" spans="1:8" x14ac:dyDescent="0.3">
      <c r="A68" s="1" t="s">
        <v>96</v>
      </c>
      <c r="B68" s="14" t="s">
        <v>7</v>
      </c>
      <c r="C68" s="14" t="s">
        <v>923</v>
      </c>
      <c r="D68" s="15">
        <v>73530</v>
      </c>
      <c r="E68" s="14" t="s">
        <v>915</v>
      </c>
      <c r="F68" s="14">
        <v>0</v>
      </c>
      <c r="G68" s="30">
        <f t="shared" si="1"/>
        <v>20</v>
      </c>
      <c r="H68" s="34">
        <f>bonus_calc2[[#This Row],[Total Over Time in Hours]]*Table5[[#This Row],[Rate Per hour]]</f>
        <v>0</v>
      </c>
    </row>
    <row r="69" spans="1:8" x14ac:dyDescent="0.3">
      <c r="A69" s="1" t="s">
        <v>97</v>
      </c>
      <c r="B69" s="14" t="s">
        <v>7</v>
      </c>
      <c r="C69" s="14" t="s">
        <v>923</v>
      </c>
      <c r="D69" s="15">
        <v>55310</v>
      </c>
      <c r="E69" s="14" t="s">
        <v>915</v>
      </c>
      <c r="F69" s="14">
        <v>0</v>
      </c>
      <c r="G69" s="30">
        <f t="shared" si="1"/>
        <v>20</v>
      </c>
      <c r="H69" s="34">
        <f>bonus_calc2[[#This Row],[Total Over Time in Hours]]*Table5[[#This Row],[Rate Per hour]]</f>
        <v>0</v>
      </c>
    </row>
    <row r="70" spans="1:8" x14ac:dyDescent="0.3">
      <c r="A70" s="1" t="s">
        <v>98</v>
      </c>
      <c r="B70" s="14" t="s">
        <v>12</v>
      </c>
      <c r="C70" s="14" t="s">
        <v>37</v>
      </c>
      <c r="D70" s="15">
        <v>49670</v>
      </c>
      <c r="E70" s="14" t="s">
        <v>915</v>
      </c>
      <c r="F70" s="14">
        <v>0</v>
      </c>
      <c r="G70" s="30">
        <f t="shared" si="1"/>
        <v>20</v>
      </c>
      <c r="H70" s="34">
        <f>bonus_calc2[[#This Row],[Total Over Time in Hours]]*Table5[[#This Row],[Rate Per hour]]</f>
        <v>0</v>
      </c>
    </row>
    <row r="71" spans="1:8" x14ac:dyDescent="0.3">
      <c r="A71" s="1" t="s">
        <v>99</v>
      </c>
      <c r="B71" s="14" t="s">
        <v>7</v>
      </c>
      <c r="C71" s="14" t="s">
        <v>45</v>
      </c>
      <c r="D71" s="15">
        <v>40770</v>
      </c>
      <c r="E71" s="14" t="s">
        <v>921</v>
      </c>
      <c r="F71" s="14">
        <v>0</v>
      </c>
      <c r="G71" s="30">
        <f t="shared" si="1"/>
        <v>20</v>
      </c>
      <c r="H71" s="34">
        <f>bonus_calc2[[#This Row],[Total Over Time in Hours]]*Table5[[#This Row],[Rate Per hour]]</f>
        <v>0</v>
      </c>
    </row>
    <row r="72" spans="1:8" x14ac:dyDescent="0.3">
      <c r="A72" s="1" t="s">
        <v>100</v>
      </c>
      <c r="B72" s="14" t="s">
        <v>7</v>
      </c>
      <c r="C72" s="14" t="s">
        <v>19</v>
      </c>
      <c r="D72" s="15">
        <v>106780</v>
      </c>
      <c r="E72" s="14" t="s">
        <v>915</v>
      </c>
      <c r="F72" s="14">
        <v>0</v>
      </c>
      <c r="G72" s="30">
        <f t="shared" si="1"/>
        <v>20</v>
      </c>
      <c r="H72" s="34">
        <f>bonus_calc2[[#This Row],[Total Over Time in Hours]]*Table5[[#This Row],[Rate Per hour]]</f>
        <v>0</v>
      </c>
    </row>
    <row r="73" spans="1:8" x14ac:dyDescent="0.3">
      <c r="A73" s="1" t="s">
        <v>101</v>
      </c>
      <c r="B73" s="14" t="s">
        <v>7</v>
      </c>
      <c r="C73" s="14" t="s">
        <v>32</v>
      </c>
      <c r="D73" s="15">
        <v>100730</v>
      </c>
      <c r="E73" s="14" t="s">
        <v>915</v>
      </c>
      <c r="F73" s="14">
        <v>0</v>
      </c>
      <c r="G73" s="30">
        <f t="shared" si="1"/>
        <v>20</v>
      </c>
      <c r="H73" s="34">
        <f>bonus_calc2[[#This Row],[Total Over Time in Hours]]*Table5[[#This Row],[Rate Per hour]]</f>
        <v>0</v>
      </c>
    </row>
    <row r="74" spans="1:8" x14ac:dyDescent="0.3">
      <c r="A74" s="1" t="s">
        <v>102</v>
      </c>
      <c r="B74" s="14" t="s">
        <v>7</v>
      </c>
      <c r="C74" s="14" t="s">
        <v>32</v>
      </c>
      <c r="D74" s="15">
        <v>74620</v>
      </c>
      <c r="E74" s="14" t="s">
        <v>915</v>
      </c>
      <c r="F74" s="14">
        <v>0</v>
      </c>
      <c r="G74" s="30">
        <f t="shared" si="1"/>
        <v>20</v>
      </c>
      <c r="H74" s="34">
        <f>bonus_calc2[[#This Row],[Total Over Time in Hours]]*Table5[[#This Row],[Rate Per hour]]</f>
        <v>0</v>
      </c>
    </row>
    <row r="75" spans="1:8" x14ac:dyDescent="0.3">
      <c r="A75" s="1" t="s">
        <v>103</v>
      </c>
      <c r="B75" s="14" t="s">
        <v>12</v>
      </c>
      <c r="C75" s="14" t="s">
        <v>24</v>
      </c>
      <c r="D75" s="15">
        <v>40450</v>
      </c>
      <c r="E75" s="14" t="s">
        <v>915</v>
      </c>
      <c r="F75" s="14">
        <v>0</v>
      </c>
      <c r="G75" s="30">
        <f t="shared" si="1"/>
        <v>20</v>
      </c>
      <c r="H75" s="34">
        <f>bonus_calc2[[#This Row],[Total Over Time in Hours]]*Table5[[#This Row],[Rate Per hour]]</f>
        <v>0</v>
      </c>
    </row>
    <row r="76" spans="1:8" x14ac:dyDescent="0.3">
      <c r="A76" s="1" t="s">
        <v>104</v>
      </c>
      <c r="B76" s="14" t="s">
        <v>7</v>
      </c>
      <c r="C76" s="14" t="s">
        <v>50</v>
      </c>
      <c r="D76" s="15">
        <v>60560</v>
      </c>
      <c r="E76" s="14" t="s">
        <v>915</v>
      </c>
      <c r="F76" s="14">
        <v>0</v>
      </c>
      <c r="G76" s="30">
        <f t="shared" si="1"/>
        <v>20</v>
      </c>
      <c r="H76" s="34">
        <f>bonus_calc2[[#This Row],[Total Over Time in Hours]]*Table5[[#This Row],[Rate Per hour]]</f>
        <v>0</v>
      </c>
    </row>
    <row r="77" spans="1:8" x14ac:dyDescent="0.3">
      <c r="A77" s="1" t="s">
        <v>105</v>
      </c>
      <c r="B77" s="14" t="s">
        <v>7</v>
      </c>
      <c r="C77" s="14" t="s">
        <v>32</v>
      </c>
      <c r="D77" s="15">
        <v>114900</v>
      </c>
      <c r="E77" s="14" t="s">
        <v>915</v>
      </c>
      <c r="F77" s="14">
        <v>0</v>
      </c>
      <c r="G77" s="30">
        <f t="shared" si="1"/>
        <v>20</v>
      </c>
      <c r="H77" s="34">
        <f>bonus_calc2[[#This Row],[Total Over Time in Hours]]*Table5[[#This Row],[Rate Per hour]]</f>
        <v>0</v>
      </c>
    </row>
    <row r="78" spans="1:8" x14ac:dyDescent="0.3">
      <c r="A78" s="1" t="s">
        <v>106</v>
      </c>
      <c r="B78" s="14" t="s">
        <v>12</v>
      </c>
      <c r="C78" s="14" t="s">
        <v>50</v>
      </c>
      <c r="D78" s="15">
        <v>69860</v>
      </c>
      <c r="E78" s="14" t="s">
        <v>915</v>
      </c>
      <c r="F78" s="14">
        <v>0</v>
      </c>
      <c r="G78" s="30">
        <f t="shared" si="1"/>
        <v>20</v>
      </c>
      <c r="H78" s="34">
        <f>bonus_calc2[[#This Row],[Total Over Time in Hours]]*Table5[[#This Row],[Rate Per hour]]</f>
        <v>0</v>
      </c>
    </row>
    <row r="79" spans="1:8" x14ac:dyDescent="0.3">
      <c r="A79" s="1" t="s">
        <v>108</v>
      </c>
      <c r="B79" s="14" t="s">
        <v>7</v>
      </c>
      <c r="C79" s="14" t="s">
        <v>17</v>
      </c>
      <c r="D79" s="15">
        <v>51320</v>
      </c>
      <c r="E79" s="14" t="s">
        <v>921</v>
      </c>
      <c r="F79" s="14">
        <v>40</v>
      </c>
      <c r="G79" s="30">
        <f t="shared" si="1"/>
        <v>40</v>
      </c>
      <c r="H79" s="34">
        <f>bonus_calc2[[#This Row],[Total Over Time in Hours]]*Table5[[#This Row],[Rate Per hour]]</f>
        <v>1600</v>
      </c>
    </row>
    <row r="80" spans="1:8" x14ac:dyDescent="0.3">
      <c r="A80" s="1" t="s">
        <v>109</v>
      </c>
      <c r="B80" s="14" t="s">
        <v>7</v>
      </c>
      <c r="C80" s="14" t="s">
        <v>24</v>
      </c>
      <c r="D80" s="15">
        <v>103600</v>
      </c>
      <c r="E80" s="14" t="s">
        <v>915</v>
      </c>
      <c r="F80" s="14">
        <v>0</v>
      </c>
      <c r="G80" s="30">
        <f t="shared" si="1"/>
        <v>20</v>
      </c>
      <c r="H80" s="34">
        <f>bonus_calc2[[#This Row],[Total Over Time in Hours]]*Table5[[#This Row],[Rate Per hour]]</f>
        <v>0</v>
      </c>
    </row>
    <row r="81" spans="1:8" x14ac:dyDescent="0.3">
      <c r="A81" s="1" t="s">
        <v>110</v>
      </c>
      <c r="B81" s="14" t="s">
        <v>7</v>
      </c>
      <c r="C81" s="14" t="s">
        <v>50</v>
      </c>
      <c r="D81" s="15">
        <v>53540</v>
      </c>
      <c r="E81" s="14" t="s">
        <v>921</v>
      </c>
      <c r="F81" s="14">
        <v>80</v>
      </c>
      <c r="G81" s="30">
        <f t="shared" si="1"/>
        <v>60</v>
      </c>
      <c r="H81" s="34">
        <f>bonus_calc2[[#This Row],[Total Over Time in Hours]]*Table5[[#This Row],[Rate Per hour]]</f>
        <v>4800</v>
      </c>
    </row>
    <row r="82" spans="1:8" x14ac:dyDescent="0.3">
      <c r="A82" s="1" t="s">
        <v>111</v>
      </c>
      <c r="B82" s="14" t="s">
        <v>7</v>
      </c>
      <c r="C82" s="14" t="s">
        <v>37</v>
      </c>
      <c r="D82" s="15">
        <v>98740</v>
      </c>
      <c r="E82" s="14" t="s">
        <v>921</v>
      </c>
      <c r="F82" s="14">
        <v>10</v>
      </c>
      <c r="G82" s="30">
        <f t="shared" si="1"/>
        <v>20</v>
      </c>
      <c r="H82" s="34">
        <f>bonus_calc2[[#This Row],[Total Over Time in Hours]]*Table5[[#This Row],[Rate Per hour]]</f>
        <v>200</v>
      </c>
    </row>
    <row r="83" spans="1:8" x14ac:dyDescent="0.3">
      <c r="A83" s="1" t="s">
        <v>112</v>
      </c>
      <c r="B83" s="14" t="s">
        <v>12</v>
      </c>
      <c r="C83" s="14" t="s">
        <v>63</v>
      </c>
      <c r="D83" s="15">
        <v>115090</v>
      </c>
      <c r="E83" s="14" t="s">
        <v>915</v>
      </c>
      <c r="F83" s="14">
        <v>0</v>
      </c>
      <c r="G83" s="30">
        <f t="shared" si="1"/>
        <v>20</v>
      </c>
      <c r="H83" s="34">
        <f>bonus_calc2[[#This Row],[Total Over Time in Hours]]*Table5[[#This Row],[Rate Per hour]]</f>
        <v>0</v>
      </c>
    </row>
    <row r="84" spans="1:8" x14ac:dyDescent="0.3">
      <c r="A84" s="1" t="s">
        <v>113</v>
      </c>
      <c r="B84" s="14" t="s">
        <v>7</v>
      </c>
      <c r="C84" s="14" t="s">
        <v>8</v>
      </c>
      <c r="D84" s="15">
        <v>51910</v>
      </c>
      <c r="E84" s="14" t="s">
        <v>915</v>
      </c>
      <c r="F84" s="14">
        <v>0</v>
      </c>
      <c r="G84" s="30">
        <f t="shared" si="1"/>
        <v>20</v>
      </c>
      <c r="H84" s="34">
        <f>bonus_calc2[[#This Row],[Total Over Time in Hours]]*Table5[[#This Row],[Rate Per hour]]</f>
        <v>0</v>
      </c>
    </row>
    <row r="85" spans="1:8" x14ac:dyDescent="0.3">
      <c r="A85" s="1" t="s">
        <v>114</v>
      </c>
      <c r="B85" s="14" t="s">
        <v>7</v>
      </c>
      <c r="C85" s="14" t="s">
        <v>19</v>
      </c>
      <c r="D85" s="15">
        <v>34080</v>
      </c>
      <c r="E85" s="14" t="s">
        <v>921</v>
      </c>
      <c r="F85" s="14">
        <v>70</v>
      </c>
      <c r="G85" s="30">
        <f t="shared" si="1"/>
        <v>60</v>
      </c>
      <c r="H85" s="34">
        <f>bonus_calc2[[#This Row],[Total Over Time in Hours]]*Table5[[#This Row],[Rate Per hour]]</f>
        <v>4200</v>
      </c>
    </row>
    <row r="86" spans="1:8" x14ac:dyDescent="0.3">
      <c r="A86" s="1" t="s">
        <v>115</v>
      </c>
      <c r="B86" s="14" t="s">
        <v>12</v>
      </c>
      <c r="C86" s="14" t="s">
        <v>63</v>
      </c>
      <c r="D86" s="15">
        <v>88690</v>
      </c>
      <c r="E86" s="14" t="s">
        <v>915</v>
      </c>
      <c r="F86" s="14">
        <v>0</v>
      </c>
      <c r="G86" s="30">
        <f t="shared" si="1"/>
        <v>20</v>
      </c>
      <c r="H86" s="34">
        <f>bonus_calc2[[#This Row],[Total Over Time in Hours]]*Table5[[#This Row],[Rate Per hour]]</f>
        <v>0</v>
      </c>
    </row>
    <row r="87" spans="1:8" x14ac:dyDescent="0.3">
      <c r="A87" s="1" t="s">
        <v>117</v>
      </c>
      <c r="B87" s="14" t="s">
        <v>12</v>
      </c>
      <c r="C87" s="14" t="s">
        <v>48</v>
      </c>
      <c r="D87" s="15">
        <v>35940</v>
      </c>
      <c r="E87" s="14" t="s">
        <v>915</v>
      </c>
      <c r="F87" s="14">
        <v>0</v>
      </c>
      <c r="G87" s="30">
        <f t="shared" si="1"/>
        <v>20</v>
      </c>
      <c r="H87" s="34">
        <f>bonus_calc2[[#This Row],[Total Over Time in Hours]]*Table5[[#This Row],[Rate Per hour]]</f>
        <v>0</v>
      </c>
    </row>
    <row r="88" spans="1:8" x14ac:dyDescent="0.3">
      <c r="A88" s="1" t="s">
        <v>118</v>
      </c>
      <c r="B88" s="14" t="s">
        <v>7</v>
      </c>
      <c r="C88" s="14" t="s">
        <v>50</v>
      </c>
      <c r="D88" s="15">
        <v>109190</v>
      </c>
      <c r="E88" s="14" t="s">
        <v>915</v>
      </c>
      <c r="F88" s="14">
        <v>0</v>
      </c>
      <c r="G88" s="30">
        <f t="shared" si="1"/>
        <v>20</v>
      </c>
      <c r="H88" s="34">
        <f>bonus_calc2[[#This Row],[Total Over Time in Hours]]*Table5[[#This Row],[Rate Per hour]]</f>
        <v>0</v>
      </c>
    </row>
    <row r="89" spans="1:8" x14ac:dyDescent="0.3">
      <c r="A89" s="1" t="s">
        <v>119</v>
      </c>
      <c r="B89" s="14" t="s">
        <v>7</v>
      </c>
      <c r="C89" s="14" t="s">
        <v>24</v>
      </c>
      <c r="D89" s="15">
        <v>89610</v>
      </c>
      <c r="E89" s="14" t="s">
        <v>915</v>
      </c>
      <c r="F89" s="14">
        <v>0</v>
      </c>
      <c r="G89" s="30">
        <f t="shared" si="1"/>
        <v>20</v>
      </c>
      <c r="H89" s="34">
        <f>bonus_calc2[[#This Row],[Total Over Time in Hours]]*Table5[[#This Row],[Rate Per hour]]</f>
        <v>0</v>
      </c>
    </row>
    <row r="90" spans="1:8" x14ac:dyDescent="0.3">
      <c r="A90" s="1" t="s">
        <v>120</v>
      </c>
      <c r="B90" s="14" t="s">
        <v>12</v>
      </c>
      <c r="C90" s="14" t="s">
        <v>17</v>
      </c>
      <c r="D90" s="15">
        <v>109760</v>
      </c>
      <c r="E90" s="14" t="s">
        <v>915</v>
      </c>
      <c r="F90" s="14">
        <v>0</v>
      </c>
      <c r="G90" s="30">
        <f t="shared" si="1"/>
        <v>20</v>
      </c>
      <c r="H90" s="34">
        <f>bonus_calc2[[#This Row],[Total Over Time in Hours]]*Table5[[#This Row],[Rate Per hour]]</f>
        <v>0</v>
      </c>
    </row>
    <row r="91" spans="1:8" x14ac:dyDescent="0.3">
      <c r="A91" s="1" t="s">
        <v>121</v>
      </c>
      <c r="B91" s="14" t="s">
        <v>7</v>
      </c>
      <c r="C91" s="14" t="s">
        <v>63</v>
      </c>
      <c r="D91" s="15">
        <v>108390</v>
      </c>
      <c r="E91" s="14" t="s">
        <v>915</v>
      </c>
      <c r="F91" s="14">
        <v>0</v>
      </c>
      <c r="G91" s="30">
        <f t="shared" si="1"/>
        <v>20</v>
      </c>
      <c r="H91" s="34">
        <f>bonus_calc2[[#This Row],[Total Over Time in Hours]]*Table5[[#This Row],[Rate Per hour]]</f>
        <v>0</v>
      </c>
    </row>
    <row r="92" spans="1:8" x14ac:dyDescent="0.3">
      <c r="A92" s="1" t="s">
        <v>122</v>
      </c>
      <c r="B92" s="14" t="s">
        <v>12</v>
      </c>
      <c r="C92" s="14" t="s">
        <v>19</v>
      </c>
      <c r="D92" s="15">
        <v>29880</v>
      </c>
      <c r="E92" s="14" t="s">
        <v>915</v>
      </c>
      <c r="F92" s="14">
        <v>0</v>
      </c>
      <c r="G92" s="30">
        <f t="shared" si="1"/>
        <v>20</v>
      </c>
      <c r="H92" s="34">
        <f>bonus_calc2[[#This Row],[Total Over Time in Hours]]*Table5[[#This Row],[Rate Per hour]]</f>
        <v>0</v>
      </c>
    </row>
    <row r="93" spans="1:8" x14ac:dyDescent="0.3">
      <c r="A93" s="1" t="s">
        <v>123</v>
      </c>
      <c r="B93" s="14" t="s">
        <v>7</v>
      </c>
      <c r="C93" s="14" t="s">
        <v>63</v>
      </c>
      <c r="D93" s="15">
        <v>68090</v>
      </c>
      <c r="E93" s="14" t="s">
        <v>921</v>
      </c>
      <c r="F93" s="14">
        <v>0</v>
      </c>
      <c r="G93" s="30">
        <f t="shared" si="1"/>
        <v>20</v>
      </c>
      <c r="H93" s="34">
        <f>bonus_calc2[[#This Row],[Total Over Time in Hours]]*Table5[[#This Row],[Rate Per hour]]</f>
        <v>0</v>
      </c>
    </row>
    <row r="94" spans="1:8" x14ac:dyDescent="0.3">
      <c r="A94" s="1" t="s">
        <v>124</v>
      </c>
      <c r="B94" s="14" t="s">
        <v>12</v>
      </c>
      <c r="C94" s="14" t="s">
        <v>45</v>
      </c>
      <c r="D94" s="15">
        <v>87210</v>
      </c>
      <c r="E94" s="14" t="s">
        <v>921</v>
      </c>
      <c r="F94" s="14">
        <v>10</v>
      </c>
      <c r="G94" s="30">
        <f t="shared" si="1"/>
        <v>20</v>
      </c>
      <c r="H94" s="34">
        <f>bonus_calc2[[#This Row],[Total Over Time in Hours]]*Table5[[#This Row],[Rate Per hour]]</f>
        <v>200</v>
      </c>
    </row>
    <row r="95" spans="1:8" x14ac:dyDescent="0.3">
      <c r="A95" s="1" t="s">
        <v>125</v>
      </c>
      <c r="B95" s="14" t="s">
        <v>12</v>
      </c>
      <c r="C95" s="14" t="s">
        <v>19</v>
      </c>
      <c r="D95" s="15">
        <v>90800</v>
      </c>
      <c r="E95" s="14" t="s">
        <v>921</v>
      </c>
      <c r="F95" s="14">
        <v>20</v>
      </c>
      <c r="G95" s="30">
        <f t="shared" si="1"/>
        <v>20</v>
      </c>
      <c r="H95" s="34">
        <f>bonus_calc2[[#This Row],[Total Over Time in Hours]]*Table5[[#This Row],[Rate Per hour]]</f>
        <v>400</v>
      </c>
    </row>
    <row r="96" spans="1:8" x14ac:dyDescent="0.3">
      <c r="A96" s="1" t="s">
        <v>126</v>
      </c>
      <c r="B96" s="14" t="s">
        <v>12</v>
      </c>
      <c r="C96" s="14" t="s">
        <v>50</v>
      </c>
      <c r="D96" s="15">
        <v>102930</v>
      </c>
      <c r="E96" s="14" t="s">
        <v>915</v>
      </c>
      <c r="F96" s="14">
        <v>0</v>
      </c>
      <c r="G96" s="30">
        <f t="shared" si="1"/>
        <v>20</v>
      </c>
      <c r="H96" s="34">
        <f>bonus_calc2[[#This Row],[Total Over Time in Hours]]*Table5[[#This Row],[Rate Per hour]]</f>
        <v>0</v>
      </c>
    </row>
    <row r="97" spans="1:8" x14ac:dyDescent="0.3">
      <c r="A97" s="1" t="s">
        <v>127</v>
      </c>
      <c r="B97" s="14" t="s">
        <v>7</v>
      </c>
      <c r="C97" s="14" t="s">
        <v>13</v>
      </c>
      <c r="D97" s="15">
        <v>29080</v>
      </c>
      <c r="E97" s="14" t="s">
        <v>915</v>
      </c>
      <c r="F97" s="14">
        <v>0</v>
      </c>
      <c r="G97" s="30">
        <f t="shared" si="1"/>
        <v>20</v>
      </c>
      <c r="H97" s="34">
        <f>bonus_calc2[[#This Row],[Total Over Time in Hours]]*Table5[[#This Row],[Rate Per hour]]</f>
        <v>0</v>
      </c>
    </row>
    <row r="98" spans="1:8" x14ac:dyDescent="0.3">
      <c r="A98" s="1" t="s">
        <v>128</v>
      </c>
      <c r="B98" s="14" t="s">
        <v>12</v>
      </c>
      <c r="C98" s="14" t="s">
        <v>37</v>
      </c>
      <c r="D98" s="15">
        <v>44450</v>
      </c>
      <c r="E98" s="14" t="s">
        <v>915</v>
      </c>
      <c r="F98" s="14">
        <v>0</v>
      </c>
      <c r="G98" s="30">
        <f t="shared" si="1"/>
        <v>20</v>
      </c>
      <c r="H98" s="34">
        <f>bonus_calc2[[#This Row],[Total Over Time in Hours]]*Table5[[#This Row],[Rate Per hour]]</f>
        <v>0</v>
      </c>
    </row>
    <row r="99" spans="1:8" x14ac:dyDescent="0.3">
      <c r="A99" s="1" t="s">
        <v>129</v>
      </c>
      <c r="B99" s="14" t="s">
        <v>12</v>
      </c>
      <c r="C99" s="14" t="s">
        <v>13</v>
      </c>
      <c r="D99" s="15">
        <v>97120</v>
      </c>
      <c r="E99" s="14" t="s">
        <v>915</v>
      </c>
      <c r="F99" s="14">
        <v>0</v>
      </c>
      <c r="G99" s="30">
        <f t="shared" si="1"/>
        <v>20</v>
      </c>
      <c r="H99" s="34">
        <f>bonus_calc2[[#This Row],[Total Over Time in Hours]]*Table5[[#This Row],[Rate Per hour]]</f>
        <v>0</v>
      </c>
    </row>
    <row r="100" spans="1:8" x14ac:dyDescent="0.3">
      <c r="A100" s="1" t="s">
        <v>130</v>
      </c>
      <c r="B100" s="14" t="s">
        <v>7</v>
      </c>
      <c r="C100" s="14" t="s">
        <v>32</v>
      </c>
      <c r="D100" s="15">
        <v>58840</v>
      </c>
      <c r="E100" s="14" t="s">
        <v>915</v>
      </c>
      <c r="F100" s="14">
        <v>0</v>
      </c>
      <c r="G100" s="30">
        <f t="shared" si="1"/>
        <v>20</v>
      </c>
      <c r="H100" s="34">
        <f>bonus_calc2[[#This Row],[Total Over Time in Hours]]*Table5[[#This Row],[Rate Per hour]]</f>
        <v>0</v>
      </c>
    </row>
    <row r="101" spans="1:8" x14ac:dyDescent="0.3">
      <c r="A101" s="1" t="s">
        <v>131</v>
      </c>
      <c r="B101" s="14" t="s">
        <v>7</v>
      </c>
      <c r="C101" s="14" t="s">
        <v>45</v>
      </c>
      <c r="D101" s="15">
        <v>77060</v>
      </c>
      <c r="E101" s="14" t="s">
        <v>915</v>
      </c>
      <c r="F101" s="14">
        <v>0</v>
      </c>
      <c r="G101" s="30">
        <f t="shared" si="1"/>
        <v>20</v>
      </c>
      <c r="H101" s="34">
        <f>bonus_calc2[[#This Row],[Total Over Time in Hours]]*Table5[[#This Row],[Rate Per hour]]</f>
        <v>0</v>
      </c>
    </row>
    <row r="102" spans="1:8" x14ac:dyDescent="0.3">
      <c r="A102" s="1" t="s">
        <v>132</v>
      </c>
      <c r="B102" s="14" t="s">
        <v>7</v>
      </c>
      <c r="C102" s="14" t="s">
        <v>50</v>
      </c>
      <c r="D102" s="15">
        <v>81180</v>
      </c>
      <c r="E102" s="14" t="s">
        <v>921</v>
      </c>
      <c r="F102" s="14">
        <v>40</v>
      </c>
      <c r="G102" s="30">
        <f t="shared" si="1"/>
        <v>40</v>
      </c>
      <c r="H102" s="34">
        <f>bonus_calc2[[#This Row],[Total Over Time in Hours]]*Table5[[#This Row],[Rate Per hour]]</f>
        <v>1600</v>
      </c>
    </row>
    <row r="103" spans="1:8" x14ac:dyDescent="0.3">
      <c r="A103" s="1" t="s">
        <v>133</v>
      </c>
      <c r="B103" s="14" t="s">
        <v>7</v>
      </c>
      <c r="C103" s="14" t="s">
        <v>19</v>
      </c>
      <c r="D103" s="15">
        <v>90080</v>
      </c>
      <c r="E103" s="14" t="s">
        <v>915</v>
      </c>
      <c r="F103" s="14">
        <v>0</v>
      </c>
      <c r="G103" s="30">
        <f t="shared" si="1"/>
        <v>20</v>
      </c>
      <c r="H103" s="34">
        <f>bonus_calc2[[#This Row],[Total Over Time in Hours]]*Table5[[#This Row],[Rate Per hour]]</f>
        <v>0</v>
      </c>
    </row>
    <row r="104" spans="1:8" x14ac:dyDescent="0.3">
      <c r="A104" s="1" t="s">
        <v>134</v>
      </c>
      <c r="B104" s="14" t="s">
        <v>7</v>
      </c>
      <c r="C104" s="14" t="s">
        <v>29</v>
      </c>
      <c r="D104" s="15">
        <v>35830</v>
      </c>
      <c r="E104" s="14" t="s">
        <v>921</v>
      </c>
      <c r="F104" s="14">
        <v>10</v>
      </c>
      <c r="G104" s="30">
        <f t="shared" si="1"/>
        <v>20</v>
      </c>
      <c r="H104" s="34">
        <f>bonus_calc2[[#This Row],[Total Over Time in Hours]]*Table5[[#This Row],[Rate Per hour]]</f>
        <v>200</v>
      </c>
    </row>
    <row r="105" spans="1:8" x14ac:dyDescent="0.3">
      <c r="A105" s="1" t="s">
        <v>135</v>
      </c>
      <c r="B105" s="14" t="s">
        <v>12</v>
      </c>
      <c r="C105" s="14" t="s">
        <v>923</v>
      </c>
      <c r="D105" s="15">
        <v>37110</v>
      </c>
      <c r="E105" s="14" t="s">
        <v>915</v>
      </c>
      <c r="F105" s="14">
        <v>0</v>
      </c>
      <c r="G105" s="30">
        <f t="shared" si="1"/>
        <v>20</v>
      </c>
      <c r="H105" s="34">
        <f>bonus_calc2[[#This Row],[Total Over Time in Hours]]*Table5[[#This Row],[Rate Per hour]]</f>
        <v>0</v>
      </c>
    </row>
    <row r="106" spans="1:8" x14ac:dyDescent="0.3">
      <c r="A106" s="1" t="s">
        <v>136</v>
      </c>
      <c r="B106" s="14" t="s">
        <v>12</v>
      </c>
      <c r="C106" s="14" t="s">
        <v>19</v>
      </c>
      <c r="D106" s="15">
        <v>112780</v>
      </c>
      <c r="E106" s="14" t="s">
        <v>915</v>
      </c>
      <c r="F106" s="14">
        <v>0</v>
      </c>
      <c r="G106" s="30">
        <f t="shared" si="1"/>
        <v>20</v>
      </c>
      <c r="H106" s="34">
        <f>bonus_calc2[[#This Row],[Total Over Time in Hours]]*Table5[[#This Row],[Rate Per hour]]</f>
        <v>0</v>
      </c>
    </row>
    <row r="107" spans="1:8" x14ac:dyDescent="0.3">
      <c r="A107" s="1" t="s">
        <v>137</v>
      </c>
      <c r="B107" s="14" t="s">
        <v>7</v>
      </c>
      <c r="C107" s="14" t="s">
        <v>32</v>
      </c>
      <c r="D107" s="15">
        <v>96000</v>
      </c>
      <c r="E107" s="14" t="s">
        <v>915</v>
      </c>
      <c r="F107" s="14">
        <v>0</v>
      </c>
      <c r="G107" s="30">
        <f t="shared" si="1"/>
        <v>20</v>
      </c>
      <c r="H107" s="34">
        <f>bonus_calc2[[#This Row],[Total Over Time in Hours]]*Table5[[#This Row],[Rate Per hour]]</f>
        <v>0</v>
      </c>
    </row>
    <row r="108" spans="1:8" x14ac:dyDescent="0.3">
      <c r="A108" s="1" t="s">
        <v>138</v>
      </c>
      <c r="B108" s="14" t="s">
        <v>12</v>
      </c>
      <c r="C108" s="14" t="s">
        <v>32</v>
      </c>
      <c r="D108" s="15">
        <v>112550</v>
      </c>
      <c r="E108" s="14" t="s">
        <v>921</v>
      </c>
      <c r="F108" s="14">
        <v>30</v>
      </c>
      <c r="G108" s="30">
        <f t="shared" si="1"/>
        <v>40</v>
      </c>
      <c r="H108" s="34">
        <f>bonus_calc2[[#This Row],[Total Over Time in Hours]]*Table5[[#This Row],[Rate Per hour]]</f>
        <v>1200</v>
      </c>
    </row>
    <row r="109" spans="1:8" x14ac:dyDescent="0.3">
      <c r="A109" s="1" t="s">
        <v>139</v>
      </c>
      <c r="B109" s="14" t="s">
        <v>7</v>
      </c>
      <c r="C109" s="14" t="s">
        <v>17</v>
      </c>
      <c r="D109" s="15">
        <v>88330</v>
      </c>
      <c r="E109" s="14" t="s">
        <v>921</v>
      </c>
      <c r="F109" s="14">
        <v>10</v>
      </c>
      <c r="G109" s="30">
        <f t="shared" si="1"/>
        <v>20</v>
      </c>
      <c r="H109" s="34">
        <f>bonus_calc2[[#This Row],[Total Over Time in Hours]]*Table5[[#This Row],[Rate Per hour]]</f>
        <v>200</v>
      </c>
    </row>
    <row r="110" spans="1:8" x14ac:dyDescent="0.3">
      <c r="A110" s="1" t="s">
        <v>140</v>
      </c>
      <c r="B110" s="14" t="s">
        <v>12</v>
      </c>
      <c r="C110" s="14" t="s">
        <v>37</v>
      </c>
      <c r="D110" s="15">
        <v>116770</v>
      </c>
      <c r="E110" s="14" t="s">
        <v>915</v>
      </c>
      <c r="F110" s="14">
        <v>0</v>
      </c>
      <c r="G110" s="30">
        <f t="shared" si="1"/>
        <v>20</v>
      </c>
      <c r="H110" s="34">
        <f>bonus_calc2[[#This Row],[Total Over Time in Hours]]*Table5[[#This Row],[Rate Per hour]]</f>
        <v>0</v>
      </c>
    </row>
    <row r="111" spans="1:8" x14ac:dyDescent="0.3">
      <c r="A111" s="1" t="s">
        <v>141</v>
      </c>
      <c r="B111" s="14" t="s">
        <v>12</v>
      </c>
      <c r="C111" s="14" t="s">
        <v>13</v>
      </c>
      <c r="D111" s="15">
        <v>40270</v>
      </c>
      <c r="E111" s="14" t="s">
        <v>915</v>
      </c>
      <c r="F111" s="14">
        <v>0</v>
      </c>
      <c r="G111" s="30">
        <f t="shared" si="1"/>
        <v>20</v>
      </c>
      <c r="H111" s="34">
        <f>bonus_calc2[[#This Row],[Total Over Time in Hours]]*Table5[[#This Row],[Rate Per hour]]</f>
        <v>0</v>
      </c>
    </row>
    <row r="112" spans="1:8" x14ac:dyDescent="0.3">
      <c r="A112" s="1" t="s">
        <v>142</v>
      </c>
      <c r="B112" s="14" t="s">
        <v>7</v>
      </c>
      <c r="C112" s="14" t="s">
        <v>32</v>
      </c>
      <c r="D112" s="15">
        <v>96640</v>
      </c>
      <c r="E112" s="14" t="s">
        <v>915</v>
      </c>
      <c r="F112" s="14">
        <v>0</v>
      </c>
      <c r="G112" s="30">
        <f t="shared" si="1"/>
        <v>20</v>
      </c>
      <c r="H112" s="34">
        <f>bonus_calc2[[#This Row],[Total Over Time in Hours]]*Table5[[#This Row],[Rate Per hour]]</f>
        <v>0</v>
      </c>
    </row>
    <row r="113" spans="1:8" x14ac:dyDescent="0.3">
      <c r="A113" s="1" t="s">
        <v>143</v>
      </c>
      <c r="B113" s="14" t="s">
        <v>12</v>
      </c>
      <c r="C113" s="14" t="s">
        <v>37</v>
      </c>
      <c r="D113" s="15">
        <v>118100</v>
      </c>
      <c r="E113" s="14" t="s">
        <v>921</v>
      </c>
      <c r="F113" s="14">
        <v>10</v>
      </c>
      <c r="G113" s="30">
        <f t="shared" si="1"/>
        <v>20</v>
      </c>
      <c r="H113" s="34">
        <f>bonus_calc2[[#This Row],[Total Over Time in Hours]]*Table5[[#This Row],[Rate Per hour]]</f>
        <v>200</v>
      </c>
    </row>
    <row r="114" spans="1:8" x14ac:dyDescent="0.3">
      <c r="A114" s="1" t="s">
        <v>144</v>
      </c>
      <c r="B114" s="14" t="s">
        <v>12</v>
      </c>
      <c r="C114" s="14" t="s">
        <v>37</v>
      </c>
      <c r="D114" s="15">
        <v>43600</v>
      </c>
      <c r="E114" s="14" t="s">
        <v>921</v>
      </c>
      <c r="F114" s="14">
        <v>20</v>
      </c>
      <c r="G114" s="30">
        <f t="shared" si="1"/>
        <v>20</v>
      </c>
      <c r="H114" s="34">
        <f>bonus_calc2[[#This Row],[Total Over Time in Hours]]*Table5[[#This Row],[Rate Per hour]]</f>
        <v>400</v>
      </c>
    </row>
    <row r="115" spans="1:8" x14ac:dyDescent="0.3">
      <c r="A115" s="1" t="s">
        <v>145</v>
      </c>
      <c r="B115" s="14" t="s">
        <v>12</v>
      </c>
      <c r="C115" s="14" t="s">
        <v>63</v>
      </c>
      <c r="D115" s="15">
        <v>54520</v>
      </c>
      <c r="E115" s="14" t="s">
        <v>915</v>
      </c>
      <c r="F115" s="14">
        <v>0</v>
      </c>
      <c r="G115" s="30">
        <f t="shared" si="1"/>
        <v>20</v>
      </c>
      <c r="H115" s="34">
        <f>bonus_calc2[[#This Row],[Total Over Time in Hours]]*Table5[[#This Row],[Rate Per hour]]</f>
        <v>0</v>
      </c>
    </row>
    <row r="116" spans="1:8" x14ac:dyDescent="0.3">
      <c r="A116" s="1" t="s">
        <v>146</v>
      </c>
      <c r="B116" s="14" t="s">
        <v>7</v>
      </c>
      <c r="C116" s="14" t="s">
        <v>29</v>
      </c>
      <c r="D116" s="15">
        <v>57750</v>
      </c>
      <c r="E116" s="14" t="s">
        <v>915</v>
      </c>
      <c r="F116" s="14">
        <v>0</v>
      </c>
      <c r="G116" s="30">
        <f t="shared" si="1"/>
        <v>20</v>
      </c>
      <c r="H116" s="34">
        <f>bonus_calc2[[#This Row],[Total Over Time in Hours]]*Table5[[#This Row],[Rate Per hour]]</f>
        <v>0</v>
      </c>
    </row>
    <row r="117" spans="1:8" x14ac:dyDescent="0.3">
      <c r="A117" s="1" t="s">
        <v>147</v>
      </c>
      <c r="B117" s="14" t="s">
        <v>7</v>
      </c>
      <c r="C117" s="14" t="s">
        <v>29</v>
      </c>
      <c r="D117" s="15">
        <v>99970</v>
      </c>
      <c r="E117" s="14" t="s">
        <v>915</v>
      </c>
      <c r="F117" s="14">
        <v>0</v>
      </c>
      <c r="G117" s="30">
        <f t="shared" si="1"/>
        <v>20</v>
      </c>
      <c r="H117" s="34">
        <f>bonus_calc2[[#This Row],[Total Over Time in Hours]]*Table5[[#This Row],[Rate Per hour]]</f>
        <v>0</v>
      </c>
    </row>
    <row r="118" spans="1:8" x14ac:dyDescent="0.3">
      <c r="A118" s="1" t="s">
        <v>149</v>
      </c>
      <c r="B118" s="14" t="s">
        <v>7</v>
      </c>
      <c r="C118" s="14" t="s">
        <v>29</v>
      </c>
      <c r="D118" s="15">
        <v>62200</v>
      </c>
      <c r="E118" s="14" t="s">
        <v>915</v>
      </c>
      <c r="F118" s="14">
        <v>0</v>
      </c>
      <c r="G118" s="30">
        <f t="shared" si="1"/>
        <v>20</v>
      </c>
      <c r="H118" s="34">
        <f>bonus_calc2[[#This Row],[Total Over Time in Hours]]*Table5[[#This Row],[Rate Per hour]]</f>
        <v>0</v>
      </c>
    </row>
    <row r="119" spans="1:8" x14ac:dyDescent="0.3">
      <c r="A119" s="1" t="s">
        <v>150</v>
      </c>
      <c r="B119" s="14" t="s">
        <v>7</v>
      </c>
      <c r="C119" s="14" t="s">
        <v>13</v>
      </c>
      <c r="D119" s="15">
        <v>42990</v>
      </c>
      <c r="E119" s="14" t="s">
        <v>915</v>
      </c>
      <c r="F119" s="14">
        <v>0</v>
      </c>
      <c r="G119" s="30">
        <f t="shared" si="1"/>
        <v>20</v>
      </c>
      <c r="H119" s="34">
        <f>bonus_calc2[[#This Row],[Total Over Time in Hours]]*Table5[[#This Row],[Rate Per hour]]</f>
        <v>0</v>
      </c>
    </row>
    <row r="120" spans="1:8" x14ac:dyDescent="0.3">
      <c r="A120" s="1" t="s">
        <v>151</v>
      </c>
      <c r="B120" s="14" t="s">
        <v>7</v>
      </c>
      <c r="C120" s="14" t="s">
        <v>17</v>
      </c>
      <c r="D120" s="15">
        <v>117810</v>
      </c>
      <c r="E120" s="14" t="s">
        <v>915</v>
      </c>
      <c r="F120" s="14">
        <v>0</v>
      </c>
      <c r="G120" s="30">
        <f t="shared" si="1"/>
        <v>20</v>
      </c>
      <c r="H120" s="34">
        <f>bonus_calc2[[#This Row],[Total Over Time in Hours]]*Table5[[#This Row],[Rate Per hour]]</f>
        <v>0</v>
      </c>
    </row>
    <row r="121" spans="1:8" x14ac:dyDescent="0.3">
      <c r="A121" s="1" t="s">
        <v>152</v>
      </c>
      <c r="B121" s="14" t="s">
        <v>12</v>
      </c>
      <c r="C121" s="14" t="s">
        <v>45</v>
      </c>
      <c r="D121" s="15">
        <v>58130</v>
      </c>
      <c r="E121" s="14" t="s">
        <v>921</v>
      </c>
      <c r="F121" s="14">
        <v>10</v>
      </c>
      <c r="G121" s="30">
        <f t="shared" si="1"/>
        <v>20</v>
      </c>
      <c r="H121" s="34">
        <f>bonus_calc2[[#This Row],[Total Over Time in Hours]]*Table5[[#This Row],[Rate Per hour]]</f>
        <v>200</v>
      </c>
    </row>
    <row r="122" spans="1:8" x14ac:dyDescent="0.3">
      <c r="A122" s="1" t="s">
        <v>153</v>
      </c>
      <c r="B122" s="14" t="s">
        <v>12</v>
      </c>
      <c r="C122" s="14" t="s">
        <v>37</v>
      </c>
      <c r="D122" s="15">
        <v>86840</v>
      </c>
      <c r="E122" s="14" t="s">
        <v>915</v>
      </c>
      <c r="F122" s="14">
        <v>0</v>
      </c>
      <c r="G122" s="30">
        <f t="shared" si="1"/>
        <v>20</v>
      </c>
      <c r="H122" s="34">
        <f>bonus_calc2[[#This Row],[Total Over Time in Hours]]*Table5[[#This Row],[Rate Per hour]]</f>
        <v>0</v>
      </c>
    </row>
    <row r="123" spans="1:8" x14ac:dyDescent="0.3">
      <c r="A123" s="1" t="s">
        <v>154</v>
      </c>
      <c r="B123" s="14" t="s">
        <v>7</v>
      </c>
      <c r="C123" s="14" t="s">
        <v>8</v>
      </c>
      <c r="D123" s="15">
        <v>41700</v>
      </c>
      <c r="E123" s="14" t="s">
        <v>915</v>
      </c>
      <c r="F123" s="14">
        <v>0</v>
      </c>
      <c r="G123" s="30">
        <f t="shared" si="1"/>
        <v>20</v>
      </c>
      <c r="H123" s="34">
        <f>bonus_calc2[[#This Row],[Total Over Time in Hours]]*Table5[[#This Row],[Rate Per hour]]</f>
        <v>0</v>
      </c>
    </row>
    <row r="124" spans="1:8" x14ac:dyDescent="0.3">
      <c r="A124" s="1" t="s">
        <v>156</v>
      </c>
      <c r="B124" s="14" t="s">
        <v>7</v>
      </c>
      <c r="C124" s="14" t="s">
        <v>24</v>
      </c>
      <c r="D124" s="15">
        <v>72880</v>
      </c>
      <c r="E124" s="14" t="s">
        <v>921</v>
      </c>
      <c r="F124" s="14">
        <v>90</v>
      </c>
      <c r="G124" s="30">
        <f t="shared" si="1"/>
        <v>60</v>
      </c>
      <c r="H124" s="34">
        <f>bonus_calc2[[#This Row],[Total Over Time in Hours]]*Table5[[#This Row],[Rate Per hour]]</f>
        <v>5400</v>
      </c>
    </row>
    <row r="125" spans="1:8" x14ac:dyDescent="0.3">
      <c r="A125" s="1" t="s">
        <v>157</v>
      </c>
      <c r="B125" s="14" t="s">
        <v>7</v>
      </c>
      <c r="C125" s="14" t="s">
        <v>19</v>
      </c>
      <c r="D125" s="15">
        <v>49670</v>
      </c>
      <c r="E125" s="14" t="s">
        <v>915</v>
      </c>
      <c r="F125" s="14">
        <v>0</v>
      </c>
      <c r="G125" s="30">
        <f t="shared" si="1"/>
        <v>20</v>
      </c>
      <c r="H125" s="34">
        <f>bonus_calc2[[#This Row],[Total Over Time in Hours]]*Table5[[#This Row],[Rate Per hour]]</f>
        <v>0</v>
      </c>
    </row>
    <row r="126" spans="1:8" x14ac:dyDescent="0.3">
      <c r="A126" s="1" t="s">
        <v>158</v>
      </c>
      <c r="B126" s="14" t="s">
        <v>7</v>
      </c>
      <c r="C126" s="14" t="s">
        <v>50</v>
      </c>
      <c r="D126" s="15">
        <v>117150</v>
      </c>
      <c r="E126" s="14" t="s">
        <v>921</v>
      </c>
      <c r="F126" s="14">
        <v>40</v>
      </c>
      <c r="G126" s="30">
        <f t="shared" si="1"/>
        <v>40</v>
      </c>
      <c r="H126" s="34">
        <f>bonus_calc2[[#This Row],[Total Over Time in Hours]]*Table5[[#This Row],[Rate Per hour]]</f>
        <v>1600</v>
      </c>
    </row>
    <row r="127" spans="1:8" x14ac:dyDescent="0.3">
      <c r="A127" s="1" t="s">
        <v>160</v>
      </c>
      <c r="B127" s="14" t="s">
        <v>7</v>
      </c>
      <c r="C127" s="14" t="s">
        <v>50</v>
      </c>
      <c r="D127" s="15">
        <v>97020</v>
      </c>
      <c r="E127" s="14" t="s">
        <v>915</v>
      </c>
      <c r="F127" s="14">
        <v>0</v>
      </c>
      <c r="G127" s="30">
        <f t="shared" si="1"/>
        <v>20</v>
      </c>
      <c r="H127" s="34">
        <f>bonus_calc2[[#This Row],[Total Over Time in Hours]]*Table5[[#This Row],[Rate Per hour]]</f>
        <v>0</v>
      </c>
    </row>
    <row r="128" spans="1:8" x14ac:dyDescent="0.3">
      <c r="A128" s="1" t="s">
        <v>161</v>
      </c>
      <c r="B128" s="14" t="s">
        <v>7</v>
      </c>
      <c r="C128" s="14" t="s">
        <v>48</v>
      </c>
      <c r="D128" s="15">
        <v>67510</v>
      </c>
      <c r="E128" s="14" t="s">
        <v>915</v>
      </c>
      <c r="F128" s="14">
        <v>0</v>
      </c>
      <c r="G128" s="30">
        <f t="shared" si="1"/>
        <v>20</v>
      </c>
      <c r="H128" s="34">
        <f>bonus_calc2[[#This Row],[Total Over Time in Hours]]*Table5[[#This Row],[Rate Per hour]]</f>
        <v>0</v>
      </c>
    </row>
    <row r="129" spans="1:8" x14ac:dyDescent="0.3">
      <c r="A129" s="1" t="s">
        <v>162</v>
      </c>
      <c r="B129" s="14" t="s">
        <v>12</v>
      </c>
      <c r="C129" s="14" t="s">
        <v>32</v>
      </c>
      <c r="D129" s="15">
        <v>34830</v>
      </c>
      <c r="E129" s="14" t="s">
        <v>921</v>
      </c>
      <c r="F129" s="14">
        <v>10</v>
      </c>
      <c r="G129" s="30">
        <f t="shared" si="1"/>
        <v>20</v>
      </c>
      <c r="H129" s="34">
        <f>bonus_calc2[[#This Row],[Total Over Time in Hours]]*Table5[[#This Row],[Rate Per hour]]</f>
        <v>200</v>
      </c>
    </row>
    <row r="130" spans="1:8" x14ac:dyDescent="0.3">
      <c r="A130" s="1" t="s">
        <v>163</v>
      </c>
      <c r="B130" s="14" t="s">
        <v>7</v>
      </c>
      <c r="C130" s="14" t="s">
        <v>17</v>
      </c>
      <c r="D130" s="15">
        <v>38730</v>
      </c>
      <c r="E130" s="14" t="s">
        <v>915</v>
      </c>
      <c r="F130" s="14">
        <v>0</v>
      </c>
      <c r="G130" s="30">
        <f t="shared" ref="G130:G193" si="2">IF(F130&lt;30, 20, IF(F130&lt;60, 40, 60))</f>
        <v>20</v>
      </c>
      <c r="H130" s="34">
        <f>bonus_calc2[[#This Row],[Total Over Time in Hours]]*Table5[[#This Row],[Rate Per hour]]</f>
        <v>0</v>
      </c>
    </row>
    <row r="131" spans="1:8" x14ac:dyDescent="0.3">
      <c r="A131" s="1" t="s">
        <v>164</v>
      </c>
      <c r="B131" s="14" t="s">
        <v>7</v>
      </c>
      <c r="C131" s="14" t="s">
        <v>24</v>
      </c>
      <c r="D131" s="15">
        <v>96790</v>
      </c>
      <c r="E131" s="14" t="s">
        <v>915</v>
      </c>
      <c r="F131" s="14">
        <v>0</v>
      </c>
      <c r="G131" s="30">
        <f t="shared" si="2"/>
        <v>20</v>
      </c>
      <c r="H131" s="34">
        <f>bonus_calc2[[#This Row],[Total Over Time in Hours]]*Table5[[#This Row],[Rate Per hour]]</f>
        <v>0</v>
      </c>
    </row>
    <row r="132" spans="1:8" x14ac:dyDescent="0.3">
      <c r="A132" s="1" t="s">
        <v>165</v>
      </c>
      <c r="B132" s="14" t="s">
        <v>12</v>
      </c>
      <c r="C132" s="14" t="s">
        <v>45</v>
      </c>
      <c r="D132" s="15">
        <v>68040</v>
      </c>
      <c r="E132" s="14" t="s">
        <v>915</v>
      </c>
      <c r="F132" s="14">
        <v>0</v>
      </c>
      <c r="G132" s="30">
        <f t="shared" si="2"/>
        <v>20</v>
      </c>
      <c r="H132" s="34">
        <f>bonus_calc2[[#This Row],[Total Over Time in Hours]]*Table5[[#This Row],[Rate Per hour]]</f>
        <v>0</v>
      </c>
    </row>
    <row r="133" spans="1:8" x14ac:dyDescent="0.3">
      <c r="A133" s="1" t="s">
        <v>166</v>
      </c>
      <c r="B133" s="14" t="s">
        <v>7</v>
      </c>
      <c r="C133" s="14" t="s">
        <v>48</v>
      </c>
      <c r="D133" s="15">
        <v>88510</v>
      </c>
      <c r="E133" s="14" t="s">
        <v>915</v>
      </c>
      <c r="F133" s="14">
        <v>0</v>
      </c>
      <c r="G133" s="30">
        <f t="shared" si="2"/>
        <v>20</v>
      </c>
      <c r="H133" s="34">
        <f>bonus_calc2[[#This Row],[Total Over Time in Hours]]*Table5[[#This Row],[Rate Per hour]]</f>
        <v>0</v>
      </c>
    </row>
    <row r="134" spans="1:8" x14ac:dyDescent="0.3">
      <c r="A134" s="1" t="s">
        <v>167</v>
      </c>
      <c r="B134" s="14" t="s">
        <v>12</v>
      </c>
      <c r="C134" s="14" t="s">
        <v>24</v>
      </c>
      <c r="D134" s="15">
        <v>65350</v>
      </c>
      <c r="E134" s="14" t="s">
        <v>921</v>
      </c>
      <c r="F134" s="14">
        <v>30</v>
      </c>
      <c r="G134" s="30">
        <f t="shared" si="2"/>
        <v>40</v>
      </c>
      <c r="H134" s="34">
        <f>bonus_calc2[[#This Row],[Total Over Time in Hours]]*Table5[[#This Row],[Rate Per hour]]</f>
        <v>1200</v>
      </c>
    </row>
    <row r="135" spans="1:8" x14ac:dyDescent="0.3">
      <c r="A135" s="1" t="s">
        <v>168</v>
      </c>
      <c r="B135" s="14" t="s">
        <v>12</v>
      </c>
      <c r="C135" s="14" t="s">
        <v>37</v>
      </c>
      <c r="D135" s="15">
        <v>52000</v>
      </c>
      <c r="E135" s="14" t="s">
        <v>921</v>
      </c>
      <c r="F135" s="14">
        <v>30</v>
      </c>
      <c r="G135" s="30">
        <f t="shared" si="2"/>
        <v>40</v>
      </c>
      <c r="H135" s="34">
        <f>bonus_calc2[[#This Row],[Total Over Time in Hours]]*Table5[[#This Row],[Rate Per hour]]</f>
        <v>1200</v>
      </c>
    </row>
    <row r="136" spans="1:8" x14ac:dyDescent="0.3">
      <c r="A136" s="1" t="s">
        <v>169</v>
      </c>
      <c r="B136" s="14" t="s">
        <v>12</v>
      </c>
      <c r="C136" s="14" t="s">
        <v>24</v>
      </c>
      <c r="D136" s="15">
        <v>85740</v>
      </c>
      <c r="E136" s="14" t="s">
        <v>915</v>
      </c>
      <c r="F136" s="14">
        <v>0</v>
      </c>
      <c r="G136" s="30">
        <f t="shared" si="2"/>
        <v>20</v>
      </c>
      <c r="H136" s="34">
        <f>bonus_calc2[[#This Row],[Total Over Time in Hours]]*Table5[[#This Row],[Rate Per hour]]</f>
        <v>0</v>
      </c>
    </row>
    <row r="137" spans="1:8" x14ac:dyDescent="0.3">
      <c r="A137" s="1" t="s">
        <v>170</v>
      </c>
      <c r="B137" s="14" t="s">
        <v>7</v>
      </c>
      <c r="C137" s="14" t="s">
        <v>17</v>
      </c>
      <c r="D137" s="15">
        <v>92500</v>
      </c>
      <c r="E137" s="14" t="s">
        <v>915</v>
      </c>
      <c r="F137" s="14">
        <v>0</v>
      </c>
      <c r="G137" s="30">
        <f t="shared" si="2"/>
        <v>20</v>
      </c>
      <c r="H137" s="34">
        <f>bonus_calc2[[#This Row],[Total Over Time in Hours]]*Table5[[#This Row],[Rate Per hour]]</f>
        <v>0</v>
      </c>
    </row>
    <row r="138" spans="1:8" x14ac:dyDescent="0.3">
      <c r="A138" s="1" t="s">
        <v>171</v>
      </c>
      <c r="B138" s="14" t="s">
        <v>7</v>
      </c>
      <c r="C138" s="14" t="s">
        <v>50</v>
      </c>
      <c r="D138" s="15">
        <v>80770</v>
      </c>
      <c r="E138" s="14" t="s">
        <v>915</v>
      </c>
      <c r="F138" s="14">
        <v>0</v>
      </c>
      <c r="G138" s="30">
        <f t="shared" si="2"/>
        <v>20</v>
      </c>
      <c r="H138" s="34">
        <f>bonus_calc2[[#This Row],[Total Over Time in Hours]]*Table5[[#This Row],[Rate Per hour]]</f>
        <v>0</v>
      </c>
    </row>
    <row r="139" spans="1:8" x14ac:dyDescent="0.3">
      <c r="A139" s="1" t="s">
        <v>172</v>
      </c>
      <c r="B139" s="14" t="s">
        <v>12</v>
      </c>
      <c r="C139" s="14" t="s">
        <v>13</v>
      </c>
      <c r="D139" s="15">
        <v>67820</v>
      </c>
      <c r="E139" s="14" t="s">
        <v>915</v>
      </c>
      <c r="F139" s="14">
        <v>0</v>
      </c>
      <c r="G139" s="30">
        <f t="shared" si="2"/>
        <v>20</v>
      </c>
      <c r="H139" s="34">
        <f>bonus_calc2[[#This Row],[Total Over Time in Hours]]*Table5[[#This Row],[Rate Per hour]]</f>
        <v>0</v>
      </c>
    </row>
    <row r="140" spans="1:8" x14ac:dyDescent="0.3">
      <c r="A140" s="1" t="s">
        <v>173</v>
      </c>
      <c r="B140" s="14" t="s">
        <v>12</v>
      </c>
      <c r="C140" s="14" t="s">
        <v>29</v>
      </c>
      <c r="D140" s="15">
        <v>41160</v>
      </c>
      <c r="E140" s="14" t="s">
        <v>915</v>
      </c>
      <c r="F140" s="14">
        <v>0</v>
      </c>
      <c r="G140" s="30">
        <f t="shared" si="2"/>
        <v>20</v>
      </c>
      <c r="H140" s="34">
        <f>bonus_calc2[[#This Row],[Total Over Time in Hours]]*Table5[[#This Row],[Rate Per hour]]</f>
        <v>0</v>
      </c>
    </row>
    <row r="141" spans="1:8" x14ac:dyDescent="0.3">
      <c r="A141" s="1" t="s">
        <v>174</v>
      </c>
      <c r="B141" s="14" t="s">
        <v>12</v>
      </c>
      <c r="C141" s="14" t="s">
        <v>24</v>
      </c>
      <c r="D141" s="15">
        <v>48060</v>
      </c>
      <c r="E141" s="14" t="s">
        <v>921</v>
      </c>
      <c r="F141" s="14">
        <v>0</v>
      </c>
      <c r="G141" s="30">
        <f t="shared" si="2"/>
        <v>20</v>
      </c>
      <c r="H141" s="34">
        <f>bonus_calc2[[#This Row],[Total Over Time in Hours]]*Table5[[#This Row],[Rate Per hour]]</f>
        <v>0</v>
      </c>
    </row>
    <row r="142" spans="1:8" x14ac:dyDescent="0.3">
      <c r="A142" s="1" t="s">
        <v>176</v>
      </c>
      <c r="B142" s="14" t="s">
        <v>7</v>
      </c>
      <c r="C142" s="14" t="s">
        <v>32</v>
      </c>
      <c r="D142" s="15">
        <v>56830</v>
      </c>
      <c r="E142" s="14" t="s">
        <v>915</v>
      </c>
      <c r="F142" s="14">
        <v>0</v>
      </c>
      <c r="G142" s="30">
        <f t="shared" si="2"/>
        <v>20</v>
      </c>
      <c r="H142" s="34">
        <f>bonus_calc2[[#This Row],[Total Over Time in Hours]]*Table5[[#This Row],[Rate Per hour]]</f>
        <v>0</v>
      </c>
    </row>
    <row r="143" spans="1:8" x14ac:dyDescent="0.3">
      <c r="A143" s="1" t="s">
        <v>177</v>
      </c>
      <c r="B143" s="14" t="s">
        <v>12</v>
      </c>
      <c r="C143" s="14" t="s">
        <v>24</v>
      </c>
      <c r="D143" s="15">
        <v>72500</v>
      </c>
      <c r="E143" s="14" t="s">
        <v>915</v>
      </c>
      <c r="F143" s="14">
        <v>0</v>
      </c>
      <c r="G143" s="30">
        <f t="shared" si="2"/>
        <v>20</v>
      </c>
      <c r="H143" s="34">
        <f>bonus_calc2[[#This Row],[Total Over Time in Hours]]*Table5[[#This Row],[Rate Per hour]]</f>
        <v>0</v>
      </c>
    </row>
    <row r="144" spans="1:8" x14ac:dyDescent="0.3">
      <c r="A144" s="1" t="s">
        <v>178</v>
      </c>
      <c r="B144" s="14" t="s">
        <v>12</v>
      </c>
      <c r="C144" s="14" t="s">
        <v>45</v>
      </c>
      <c r="D144" s="15">
        <v>57080</v>
      </c>
      <c r="E144" s="14" t="s">
        <v>921</v>
      </c>
      <c r="F144" s="14">
        <v>30</v>
      </c>
      <c r="G144" s="30">
        <f t="shared" si="2"/>
        <v>40</v>
      </c>
      <c r="H144" s="34">
        <f>bonus_calc2[[#This Row],[Total Over Time in Hours]]*Table5[[#This Row],[Rate Per hour]]</f>
        <v>1200</v>
      </c>
    </row>
    <row r="145" spans="1:8" x14ac:dyDescent="0.3">
      <c r="A145" s="1" t="s">
        <v>179</v>
      </c>
      <c r="B145" s="14" t="s">
        <v>7</v>
      </c>
      <c r="C145" s="14" t="s">
        <v>8</v>
      </c>
      <c r="D145" s="15">
        <v>104080</v>
      </c>
      <c r="E145" s="14" t="s">
        <v>915</v>
      </c>
      <c r="F145" s="14">
        <v>0</v>
      </c>
      <c r="G145" s="30">
        <f t="shared" si="2"/>
        <v>20</v>
      </c>
      <c r="H145" s="34">
        <f>bonus_calc2[[#This Row],[Total Over Time in Hours]]*Table5[[#This Row],[Rate Per hour]]</f>
        <v>0</v>
      </c>
    </row>
    <row r="146" spans="1:8" x14ac:dyDescent="0.3">
      <c r="A146" s="1" t="s">
        <v>180</v>
      </c>
      <c r="B146" s="14" t="s">
        <v>7</v>
      </c>
      <c r="C146" s="14" t="s">
        <v>32</v>
      </c>
      <c r="D146" s="15">
        <v>29770</v>
      </c>
      <c r="E146" s="14" t="s">
        <v>915</v>
      </c>
      <c r="F146" s="14">
        <v>0</v>
      </c>
      <c r="G146" s="30">
        <f t="shared" si="2"/>
        <v>20</v>
      </c>
      <c r="H146" s="34">
        <f>bonus_calc2[[#This Row],[Total Over Time in Hours]]*Table5[[#This Row],[Rate Per hour]]</f>
        <v>0</v>
      </c>
    </row>
    <row r="147" spans="1:8" x14ac:dyDescent="0.3">
      <c r="A147" s="1" t="s">
        <v>181</v>
      </c>
      <c r="B147" s="14" t="s">
        <v>7</v>
      </c>
      <c r="C147" s="14" t="s">
        <v>24</v>
      </c>
      <c r="D147" s="15">
        <v>48690</v>
      </c>
      <c r="E147" s="14" t="s">
        <v>915</v>
      </c>
      <c r="F147" s="14">
        <v>0</v>
      </c>
      <c r="G147" s="30">
        <f t="shared" si="2"/>
        <v>20</v>
      </c>
      <c r="H147" s="34">
        <f>bonus_calc2[[#This Row],[Total Over Time in Hours]]*Table5[[#This Row],[Rate Per hour]]</f>
        <v>0</v>
      </c>
    </row>
    <row r="148" spans="1:8" x14ac:dyDescent="0.3">
      <c r="A148" s="1" t="s">
        <v>182</v>
      </c>
      <c r="B148" s="14" t="s">
        <v>7</v>
      </c>
      <c r="C148" s="14" t="s">
        <v>13</v>
      </c>
      <c r="D148" s="15">
        <v>70080</v>
      </c>
      <c r="E148" s="14" t="s">
        <v>915</v>
      </c>
      <c r="F148" s="14">
        <v>0</v>
      </c>
      <c r="G148" s="30">
        <f t="shared" si="2"/>
        <v>20</v>
      </c>
      <c r="H148" s="34">
        <f>bonus_calc2[[#This Row],[Total Over Time in Hours]]*Table5[[#This Row],[Rate Per hour]]</f>
        <v>0</v>
      </c>
    </row>
    <row r="149" spans="1:8" x14ac:dyDescent="0.3">
      <c r="A149" s="1" t="s">
        <v>183</v>
      </c>
      <c r="B149" s="14" t="s">
        <v>7</v>
      </c>
      <c r="C149" s="14" t="s">
        <v>37</v>
      </c>
      <c r="D149" s="15">
        <v>88510</v>
      </c>
      <c r="E149" s="14" t="s">
        <v>915</v>
      </c>
      <c r="F149" s="14">
        <v>0</v>
      </c>
      <c r="G149" s="30">
        <f t="shared" si="2"/>
        <v>20</v>
      </c>
      <c r="H149" s="34">
        <f>bonus_calc2[[#This Row],[Total Over Time in Hours]]*Table5[[#This Row],[Rate Per hour]]</f>
        <v>0</v>
      </c>
    </row>
    <row r="150" spans="1:8" x14ac:dyDescent="0.3">
      <c r="A150" s="1" t="s">
        <v>184</v>
      </c>
      <c r="B150" s="14" t="s">
        <v>12</v>
      </c>
      <c r="C150" s="14" t="s">
        <v>32</v>
      </c>
      <c r="D150" s="15">
        <v>69190</v>
      </c>
      <c r="E150" s="14" t="s">
        <v>915</v>
      </c>
      <c r="F150" s="14">
        <v>0</v>
      </c>
      <c r="G150" s="30">
        <f t="shared" si="2"/>
        <v>20</v>
      </c>
      <c r="H150" s="34">
        <f>bonus_calc2[[#This Row],[Total Over Time in Hours]]*Table5[[#This Row],[Rate Per hour]]</f>
        <v>0</v>
      </c>
    </row>
    <row r="151" spans="1:8" x14ac:dyDescent="0.3">
      <c r="A151" s="1" t="s">
        <v>185</v>
      </c>
      <c r="B151" s="14" t="s">
        <v>7</v>
      </c>
      <c r="C151" s="14" t="s">
        <v>50</v>
      </c>
      <c r="D151" s="15">
        <v>37920</v>
      </c>
      <c r="E151" s="14" t="s">
        <v>915</v>
      </c>
      <c r="F151" s="14">
        <v>0</v>
      </c>
      <c r="G151" s="30">
        <f t="shared" si="2"/>
        <v>20</v>
      </c>
      <c r="H151" s="34">
        <f>bonus_calc2[[#This Row],[Total Over Time in Hours]]*Table5[[#This Row],[Rate Per hour]]</f>
        <v>0</v>
      </c>
    </row>
    <row r="152" spans="1:8" x14ac:dyDescent="0.3">
      <c r="A152" s="1" t="s">
        <v>186</v>
      </c>
      <c r="B152" s="14" t="s">
        <v>7</v>
      </c>
      <c r="C152" s="14" t="s">
        <v>32</v>
      </c>
      <c r="D152" s="15">
        <v>89120</v>
      </c>
      <c r="E152" s="14" t="s">
        <v>915</v>
      </c>
      <c r="F152" s="14">
        <v>0</v>
      </c>
      <c r="G152" s="30">
        <f t="shared" si="2"/>
        <v>20</v>
      </c>
      <c r="H152" s="34">
        <f>bonus_calc2[[#This Row],[Total Over Time in Hours]]*Table5[[#This Row],[Rate Per hour]]</f>
        <v>0</v>
      </c>
    </row>
    <row r="153" spans="1:8" x14ac:dyDescent="0.3">
      <c r="A153" s="1" t="s">
        <v>187</v>
      </c>
      <c r="B153" s="14" t="s">
        <v>12</v>
      </c>
      <c r="C153" s="14" t="s">
        <v>63</v>
      </c>
      <c r="D153" s="15">
        <v>48140</v>
      </c>
      <c r="E153" s="14" t="s">
        <v>915</v>
      </c>
      <c r="F153" s="14">
        <v>0</v>
      </c>
      <c r="G153" s="30">
        <f t="shared" si="2"/>
        <v>20</v>
      </c>
      <c r="H153" s="34">
        <f>bonus_calc2[[#This Row],[Total Over Time in Hours]]*Table5[[#This Row],[Rate Per hour]]</f>
        <v>0</v>
      </c>
    </row>
    <row r="154" spans="1:8" x14ac:dyDescent="0.3">
      <c r="A154" s="1" t="s">
        <v>188</v>
      </c>
      <c r="B154" s="14" t="s">
        <v>7</v>
      </c>
      <c r="C154" s="14" t="s">
        <v>17</v>
      </c>
      <c r="D154" s="15">
        <v>69340</v>
      </c>
      <c r="E154" s="14" t="s">
        <v>921</v>
      </c>
      <c r="F154" s="14">
        <v>20</v>
      </c>
      <c r="G154" s="30">
        <f t="shared" si="2"/>
        <v>20</v>
      </c>
      <c r="H154" s="34">
        <f>bonus_calc2[[#This Row],[Total Over Time in Hours]]*Table5[[#This Row],[Rate Per hour]]</f>
        <v>400</v>
      </c>
    </row>
    <row r="155" spans="1:8" x14ac:dyDescent="0.3">
      <c r="A155" s="1" t="s">
        <v>189</v>
      </c>
      <c r="B155" s="14" t="s">
        <v>7</v>
      </c>
      <c r="C155" s="14" t="s">
        <v>17</v>
      </c>
      <c r="D155" s="15">
        <v>71330</v>
      </c>
      <c r="E155" s="14" t="s">
        <v>915</v>
      </c>
      <c r="F155" s="14">
        <v>0</v>
      </c>
      <c r="G155" s="30">
        <f t="shared" si="2"/>
        <v>20</v>
      </c>
      <c r="H155" s="34">
        <f>bonus_calc2[[#This Row],[Total Over Time in Hours]]*Table5[[#This Row],[Rate Per hour]]</f>
        <v>0</v>
      </c>
    </row>
    <row r="156" spans="1:8" x14ac:dyDescent="0.3">
      <c r="A156" s="1" t="s">
        <v>190</v>
      </c>
      <c r="B156" s="14" t="s">
        <v>12</v>
      </c>
      <c r="C156" s="14" t="s">
        <v>45</v>
      </c>
      <c r="D156" s="15">
        <v>67620</v>
      </c>
      <c r="E156" s="14" t="s">
        <v>915</v>
      </c>
      <c r="F156" s="14">
        <v>0</v>
      </c>
      <c r="G156" s="30">
        <f t="shared" si="2"/>
        <v>20</v>
      </c>
      <c r="H156" s="34">
        <f>bonus_calc2[[#This Row],[Total Over Time in Hours]]*Table5[[#This Row],[Rate Per hour]]</f>
        <v>0</v>
      </c>
    </row>
    <row r="157" spans="1:8" x14ac:dyDescent="0.3">
      <c r="A157" s="1" t="s">
        <v>191</v>
      </c>
      <c r="B157" s="14" t="s">
        <v>12</v>
      </c>
      <c r="C157" s="14" t="s">
        <v>29</v>
      </c>
      <c r="D157" s="15">
        <v>69740</v>
      </c>
      <c r="E157" s="14" t="s">
        <v>915</v>
      </c>
      <c r="F157" s="14">
        <v>0</v>
      </c>
      <c r="G157" s="30">
        <f t="shared" si="2"/>
        <v>20</v>
      </c>
      <c r="H157" s="34">
        <f>bonus_calc2[[#This Row],[Total Over Time in Hours]]*Table5[[#This Row],[Rate Per hour]]</f>
        <v>0</v>
      </c>
    </row>
    <row r="158" spans="1:8" x14ac:dyDescent="0.3">
      <c r="A158" s="1" t="s">
        <v>192</v>
      </c>
      <c r="B158" s="14" t="s">
        <v>12</v>
      </c>
      <c r="C158" s="14" t="s">
        <v>29</v>
      </c>
      <c r="D158" s="15">
        <v>44300</v>
      </c>
      <c r="E158" s="14" t="s">
        <v>915</v>
      </c>
      <c r="F158" s="14">
        <v>0</v>
      </c>
      <c r="G158" s="30">
        <f t="shared" si="2"/>
        <v>20</v>
      </c>
      <c r="H158" s="34">
        <f>bonus_calc2[[#This Row],[Total Over Time in Hours]]*Table5[[#This Row],[Rate Per hour]]</f>
        <v>0</v>
      </c>
    </row>
    <row r="159" spans="1:8" x14ac:dyDescent="0.3">
      <c r="A159" s="1" t="s">
        <v>193</v>
      </c>
      <c r="B159" s="14" t="s">
        <v>12</v>
      </c>
      <c r="C159" s="14" t="s">
        <v>50</v>
      </c>
      <c r="D159" s="15">
        <v>40560</v>
      </c>
      <c r="E159" s="14" t="s">
        <v>921</v>
      </c>
      <c r="F159" s="14">
        <v>40</v>
      </c>
      <c r="G159" s="30">
        <f t="shared" si="2"/>
        <v>40</v>
      </c>
      <c r="H159" s="34">
        <f>bonus_calc2[[#This Row],[Total Over Time in Hours]]*Table5[[#This Row],[Rate Per hour]]</f>
        <v>1600</v>
      </c>
    </row>
    <row r="160" spans="1:8" x14ac:dyDescent="0.3">
      <c r="A160" s="1" t="s">
        <v>194</v>
      </c>
      <c r="B160" s="14" t="s">
        <v>12</v>
      </c>
      <c r="C160" s="14" t="s">
        <v>48</v>
      </c>
      <c r="D160" s="15">
        <v>115230</v>
      </c>
      <c r="E160" s="14" t="s">
        <v>915</v>
      </c>
      <c r="F160" s="14">
        <v>0</v>
      </c>
      <c r="G160" s="30">
        <f t="shared" si="2"/>
        <v>20</v>
      </c>
      <c r="H160" s="34">
        <f>bonus_calc2[[#This Row],[Total Over Time in Hours]]*Table5[[#This Row],[Rate Per hour]]</f>
        <v>0</v>
      </c>
    </row>
    <row r="161" spans="1:8" x14ac:dyDescent="0.3">
      <c r="A161" s="1" t="s">
        <v>195</v>
      </c>
      <c r="B161" s="14" t="s">
        <v>12</v>
      </c>
      <c r="C161" s="14" t="s">
        <v>17</v>
      </c>
      <c r="D161" s="15">
        <v>39750</v>
      </c>
      <c r="E161" s="14" t="s">
        <v>915</v>
      </c>
      <c r="F161" s="14">
        <v>0</v>
      </c>
      <c r="G161" s="30">
        <f t="shared" si="2"/>
        <v>20</v>
      </c>
      <c r="H161" s="34">
        <f>bonus_calc2[[#This Row],[Total Over Time in Hours]]*Table5[[#This Row],[Rate Per hour]]</f>
        <v>0</v>
      </c>
    </row>
    <row r="162" spans="1:8" x14ac:dyDescent="0.3">
      <c r="A162" s="1" t="s">
        <v>196</v>
      </c>
      <c r="B162" s="14" t="s">
        <v>7</v>
      </c>
      <c r="C162" s="14" t="s">
        <v>19</v>
      </c>
      <c r="D162" s="15">
        <v>72880</v>
      </c>
      <c r="E162" s="14" t="s">
        <v>915</v>
      </c>
      <c r="F162" s="14">
        <v>0</v>
      </c>
      <c r="G162" s="30">
        <f t="shared" si="2"/>
        <v>20</v>
      </c>
      <c r="H162" s="34">
        <f>bonus_calc2[[#This Row],[Total Over Time in Hours]]*Table5[[#This Row],[Rate Per hour]]</f>
        <v>0</v>
      </c>
    </row>
    <row r="163" spans="1:8" x14ac:dyDescent="0.3">
      <c r="A163" s="1" t="s">
        <v>197</v>
      </c>
      <c r="B163" s="14" t="s">
        <v>12</v>
      </c>
      <c r="C163" s="14" t="s">
        <v>24</v>
      </c>
      <c r="D163" s="15">
        <v>108970</v>
      </c>
      <c r="E163" s="14" t="s">
        <v>915</v>
      </c>
      <c r="F163" s="14">
        <v>0</v>
      </c>
      <c r="G163" s="30">
        <f t="shared" si="2"/>
        <v>20</v>
      </c>
      <c r="H163" s="34">
        <f>bonus_calc2[[#This Row],[Total Over Time in Hours]]*Table5[[#This Row],[Rate Per hour]]</f>
        <v>0</v>
      </c>
    </row>
    <row r="164" spans="1:8" x14ac:dyDescent="0.3">
      <c r="A164" s="1" t="s">
        <v>198</v>
      </c>
      <c r="B164" s="14" t="s">
        <v>7</v>
      </c>
      <c r="C164" s="14" t="s">
        <v>63</v>
      </c>
      <c r="D164" s="15">
        <v>112570</v>
      </c>
      <c r="E164" s="14" t="s">
        <v>915</v>
      </c>
      <c r="F164" s="14">
        <v>0</v>
      </c>
      <c r="G164" s="30">
        <f t="shared" si="2"/>
        <v>20</v>
      </c>
      <c r="H164" s="34">
        <f>bonus_calc2[[#This Row],[Total Over Time in Hours]]*Table5[[#This Row],[Rate Per hour]]</f>
        <v>0</v>
      </c>
    </row>
    <row r="165" spans="1:8" x14ac:dyDescent="0.3">
      <c r="A165" s="1" t="s">
        <v>199</v>
      </c>
      <c r="B165" s="14" t="s">
        <v>12</v>
      </c>
      <c r="C165" s="14" t="s">
        <v>32</v>
      </c>
      <c r="D165" s="15">
        <v>56810</v>
      </c>
      <c r="E165" s="14" t="s">
        <v>921</v>
      </c>
      <c r="F165" s="14">
        <v>30</v>
      </c>
      <c r="G165" s="30">
        <f t="shared" si="2"/>
        <v>40</v>
      </c>
      <c r="H165" s="34">
        <f>bonus_calc2[[#This Row],[Total Over Time in Hours]]*Table5[[#This Row],[Rate Per hour]]</f>
        <v>1200</v>
      </c>
    </row>
    <row r="166" spans="1:8" x14ac:dyDescent="0.3">
      <c r="A166" s="1" t="s">
        <v>200</v>
      </c>
      <c r="B166" s="14" t="s">
        <v>12</v>
      </c>
      <c r="C166" s="14" t="s">
        <v>13</v>
      </c>
      <c r="D166" s="15">
        <v>42950</v>
      </c>
      <c r="E166" s="14" t="s">
        <v>921</v>
      </c>
      <c r="F166" s="14">
        <v>10</v>
      </c>
      <c r="G166" s="30">
        <f t="shared" si="2"/>
        <v>20</v>
      </c>
      <c r="H166" s="34">
        <f>bonus_calc2[[#This Row],[Total Over Time in Hours]]*Table5[[#This Row],[Rate Per hour]]</f>
        <v>200</v>
      </c>
    </row>
    <row r="167" spans="1:8" x14ac:dyDescent="0.3">
      <c r="A167" s="1" t="s">
        <v>201</v>
      </c>
      <c r="B167" s="14" t="s">
        <v>12</v>
      </c>
      <c r="C167" s="14" t="s">
        <v>29</v>
      </c>
      <c r="D167" s="15">
        <v>42820</v>
      </c>
      <c r="E167" s="14" t="s">
        <v>915</v>
      </c>
      <c r="F167" s="14">
        <v>0</v>
      </c>
      <c r="G167" s="30">
        <f t="shared" si="2"/>
        <v>20</v>
      </c>
      <c r="H167" s="34">
        <f>bonus_calc2[[#This Row],[Total Over Time in Hours]]*Table5[[#This Row],[Rate Per hour]]</f>
        <v>0</v>
      </c>
    </row>
    <row r="168" spans="1:8" x14ac:dyDescent="0.3">
      <c r="A168" s="1" t="s">
        <v>202</v>
      </c>
      <c r="B168" s="14" t="s">
        <v>12</v>
      </c>
      <c r="C168" s="14" t="s">
        <v>8</v>
      </c>
      <c r="D168" s="15">
        <v>57080</v>
      </c>
      <c r="E168" s="14" t="s">
        <v>915</v>
      </c>
      <c r="F168" s="14">
        <v>0</v>
      </c>
      <c r="G168" s="30">
        <f t="shared" si="2"/>
        <v>20</v>
      </c>
      <c r="H168" s="34">
        <f>bonus_calc2[[#This Row],[Total Over Time in Hours]]*Table5[[#This Row],[Rate Per hour]]</f>
        <v>0</v>
      </c>
    </row>
    <row r="169" spans="1:8" x14ac:dyDescent="0.3">
      <c r="A169" s="1" t="s">
        <v>203</v>
      </c>
      <c r="B169" s="14" t="s">
        <v>7</v>
      </c>
      <c r="C169" s="14" t="s">
        <v>37</v>
      </c>
      <c r="D169" s="15">
        <v>101670</v>
      </c>
      <c r="E169" s="14" t="s">
        <v>915</v>
      </c>
      <c r="F169" s="14">
        <v>0</v>
      </c>
      <c r="G169" s="30">
        <f t="shared" si="2"/>
        <v>20</v>
      </c>
      <c r="H169" s="34">
        <f>bonus_calc2[[#This Row],[Total Over Time in Hours]]*Table5[[#This Row],[Rate Per hour]]</f>
        <v>0</v>
      </c>
    </row>
    <row r="170" spans="1:8" x14ac:dyDescent="0.3">
      <c r="A170" s="1" t="s">
        <v>204</v>
      </c>
      <c r="B170" s="14" t="s">
        <v>7</v>
      </c>
      <c r="C170" s="14" t="s">
        <v>24</v>
      </c>
      <c r="D170" s="15">
        <v>104750</v>
      </c>
      <c r="E170" s="14" t="s">
        <v>915</v>
      </c>
      <c r="F170" s="14">
        <v>0</v>
      </c>
      <c r="G170" s="30">
        <f t="shared" si="2"/>
        <v>20</v>
      </c>
      <c r="H170" s="34">
        <f>bonus_calc2[[#This Row],[Total Over Time in Hours]]*Table5[[#This Row],[Rate Per hour]]</f>
        <v>0</v>
      </c>
    </row>
    <row r="171" spans="1:8" x14ac:dyDescent="0.3">
      <c r="A171" s="1" t="s">
        <v>205</v>
      </c>
      <c r="B171" s="14" t="s">
        <v>7</v>
      </c>
      <c r="C171" s="14" t="s">
        <v>45</v>
      </c>
      <c r="D171" s="15">
        <v>43330</v>
      </c>
      <c r="E171" s="14" t="s">
        <v>915</v>
      </c>
      <c r="F171" s="14">
        <v>0</v>
      </c>
      <c r="G171" s="30">
        <f t="shared" si="2"/>
        <v>20</v>
      </c>
      <c r="H171" s="34">
        <f>bonus_calc2[[#This Row],[Total Over Time in Hours]]*Table5[[#This Row],[Rate Per hour]]</f>
        <v>0</v>
      </c>
    </row>
    <row r="172" spans="1:8" x14ac:dyDescent="0.3">
      <c r="A172" s="1" t="s">
        <v>206</v>
      </c>
      <c r="B172" s="14" t="s">
        <v>7</v>
      </c>
      <c r="C172" s="14" t="s">
        <v>13</v>
      </c>
      <c r="D172" s="15">
        <v>61430</v>
      </c>
      <c r="E172" s="14" t="s">
        <v>921</v>
      </c>
      <c r="F172" s="14">
        <v>0</v>
      </c>
      <c r="G172" s="30">
        <f t="shared" si="2"/>
        <v>20</v>
      </c>
      <c r="H172" s="34">
        <f>bonus_calc2[[#This Row],[Total Over Time in Hours]]*Table5[[#This Row],[Rate Per hour]]</f>
        <v>0</v>
      </c>
    </row>
    <row r="173" spans="1:8" x14ac:dyDescent="0.3">
      <c r="A173" s="1" t="s">
        <v>207</v>
      </c>
      <c r="B173" s="14" t="s">
        <v>12</v>
      </c>
      <c r="C173" s="14" t="s">
        <v>48</v>
      </c>
      <c r="D173" s="15">
        <v>105800</v>
      </c>
      <c r="E173" s="14" t="s">
        <v>915</v>
      </c>
      <c r="F173" s="14">
        <v>0</v>
      </c>
      <c r="G173" s="30">
        <f t="shared" si="2"/>
        <v>20</v>
      </c>
      <c r="H173" s="34">
        <f>bonus_calc2[[#This Row],[Total Over Time in Hours]]*Table5[[#This Row],[Rate Per hour]]</f>
        <v>0</v>
      </c>
    </row>
    <row r="174" spans="1:8" x14ac:dyDescent="0.3">
      <c r="A174" s="1" t="s">
        <v>208</v>
      </c>
      <c r="B174" s="14" t="s">
        <v>12</v>
      </c>
      <c r="C174" s="14" t="s">
        <v>29</v>
      </c>
      <c r="D174" s="15">
        <v>99470</v>
      </c>
      <c r="E174" s="14" t="s">
        <v>915</v>
      </c>
      <c r="F174" s="14">
        <v>0</v>
      </c>
      <c r="G174" s="30">
        <f t="shared" si="2"/>
        <v>20</v>
      </c>
      <c r="H174" s="34">
        <f>bonus_calc2[[#This Row],[Total Over Time in Hours]]*Table5[[#This Row],[Rate Per hour]]</f>
        <v>0</v>
      </c>
    </row>
    <row r="175" spans="1:8" x14ac:dyDescent="0.3">
      <c r="A175" s="1" t="s">
        <v>209</v>
      </c>
      <c r="B175" s="14" t="s">
        <v>12</v>
      </c>
      <c r="C175" s="14" t="s">
        <v>50</v>
      </c>
      <c r="D175" s="15">
        <v>68890</v>
      </c>
      <c r="E175" s="14" t="s">
        <v>915</v>
      </c>
      <c r="F175" s="14">
        <v>0</v>
      </c>
      <c r="G175" s="30">
        <f t="shared" si="2"/>
        <v>20</v>
      </c>
      <c r="H175" s="34">
        <f>bonus_calc2[[#This Row],[Total Over Time in Hours]]*Table5[[#This Row],[Rate Per hour]]</f>
        <v>0</v>
      </c>
    </row>
    <row r="176" spans="1:8" x14ac:dyDescent="0.3">
      <c r="A176" s="1" t="s">
        <v>210</v>
      </c>
      <c r="B176" s="14" t="s">
        <v>7</v>
      </c>
      <c r="C176" s="14" t="s">
        <v>8</v>
      </c>
      <c r="D176" s="15">
        <v>58860</v>
      </c>
      <c r="E176" s="14" t="s">
        <v>921</v>
      </c>
      <c r="F176" s="14">
        <v>40</v>
      </c>
      <c r="G176" s="30">
        <f t="shared" si="2"/>
        <v>40</v>
      </c>
      <c r="H176" s="34">
        <f>bonus_calc2[[#This Row],[Total Over Time in Hours]]*Table5[[#This Row],[Rate Per hour]]</f>
        <v>1600</v>
      </c>
    </row>
    <row r="177" spans="1:8" x14ac:dyDescent="0.3">
      <c r="A177" s="1" t="s">
        <v>211</v>
      </c>
      <c r="B177" s="14" t="s">
        <v>7</v>
      </c>
      <c r="C177" s="14" t="s">
        <v>63</v>
      </c>
      <c r="D177" s="15">
        <v>86940</v>
      </c>
      <c r="E177" s="14" t="s">
        <v>921</v>
      </c>
      <c r="F177" s="14">
        <v>40</v>
      </c>
      <c r="G177" s="30">
        <f t="shared" si="2"/>
        <v>40</v>
      </c>
      <c r="H177" s="34">
        <f>bonus_calc2[[#This Row],[Total Over Time in Hours]]*Table5[[#This Row],[Rate Per hour]]</f>
        <v>1600</v>
      </c>
    </row>
    <row r="178" spans="1:8" x14ac:dyDescent="0.3">
      <c r="A178" s="1" t="s">
        <v>212</v>
      </c>
      <c r="B178" s="14" t="s">
        <v>7</v>
      </c>
      <c r="C178" s="14" t="s">
        <v>63</v>
      </c>
      <c r="D178" s="15">
        <v>118120</v>
      </c>
      <c r="E178" s="14" t="s">
        <v>915</v>
      </c>
      <c r="F178" s="14">
        <v>0</v>
      </c>
      <c r="G178" s="30">
        <f t="shared" si="2"/>
        <v>20</v>
      </c>
      <c r="H178" s="34">
        <f>bonus_calc2[[#This Row],[Total Over Time in Hours]]*Table5[[#This Row],[Rate Per hour]]</f>
        <v>0</v>
      </c>
    </row>
    <row r="179" spans="1:8" x14ac:dyDescent="0.3">
      <c r="A179" s="1" t="s">
        <v>213</v>
      </c>
      <c r="B179" s="14" t="s">
        <v>12</v>
      </c>
      <c r="C179" s="14" t="s">
        <v>13</v>
      </c>
      <c r="D179" s="15">
        <v>91120</v>
      </c>
      <c r="E179" s="14" t="s">
        <v>915</v>
      </c>
      <c r="F179" s="14">
        <v>0</v>
      </c>
      <c r="G179" s="30">
        <f t="shared" si="2"/>
        <v>20</v>
      </c>
      <c r="H179" s="34">
        <f>bonus_calc2[[#This Row],[Total Over Time in Hours]]*Table5[[#This Row],[Rate Per hour]]</f>
        <v>0</v>
      </c>
    </row>
    <row r="180" spans="1:8" x14ac:dyDescent="0.3">
      <c r="A180" s="1" t="s">
        <v>214</v>
      </c>
      <c r="B180" s="14" t="s">
        <v>7</v>
      </c>
      <c r="C180" s="14" t="s">
        <v>48</v>
      </c>
      <c r="D180" s="15">
        <v>41420</v>
      </c>
      <c r="E180" s="14" t="s">
        <v>915</v>
      </c>
      <c r="F180" s="14">
        <v>0</v>
      </c>
      <c r="G180" s="30">
        <f t="shared" si="2"/>
        <v>20</v>
      </c>
      <c r="H180" s="34">
        <f>bonus_calc2[[#This Row],[Total Over Time in Hours]]*Table5[[#This Row],[Rate Per hour]]</f>
        <v>0</v>
      </c>
    </row>
    <row r="181" spans="1:8" x14ac:dyDescent="0.3">
      <c r="A181" s="1" t="s">
        <v>215</v>
      </c>
      <c r="B181" s="14" t="s">
        <v>7</v>
      </c>
      <c r="C181" s="14" t="s">
        <v>32</v>
      </c>
      <c r="D181" s="15">
        <v>86010</v>
      </c>
      <c r="E181" s="14" t="s">
        <v>915</v>
      </c>
      <c r="F181" s="14">
        <v>0</v>
      </c>
      <c r="G181" s="30">
        <f t="shared" si="2"/>
        <v>20</v>
      </c>
      <c r="H181" s="34">
        <f>bonus_calc2[[#This Row],[Total Over Time in Hours]]*Table5[[#This Row],[Rate Per hour]]</f>
        <v>0</v>
      </c>
    </row>
    <row r="182" spans="1:8" x14ac:dyDescent="0.3">
      <c r="A182" s="1" t="s">
        <v>216</v>
      </c>
      <c r="B182" s="14" t="s">
        <v>12</v>
      </c>
      <c r="C182" s="14" t="s">
        <v>37</v>
      </c>
      <c r="D182" s="15">
        <v>30080</v>
      </c>
      <c r="E182" s="14" t="s">
        <v>921</v>
      </c>
      <c r="F182" s="14">
        <v>80</v>
      </c>
      <c r="G182" s="30">
        <f t="shared" si="2"/>
        <v>60</v>
      </c>
      <c r="H182" s="34">
        <f>bonus_calc2[[#This Row],[Total Over Time in Hours]]*Table5[[#This Row],[Rate Per hour]]</f>
        <v>4800</v>
      </c>
    </row>
    <row r="183" spans="1:8" x14ac:dyDescent="0.3">
      <c r="A183" s="1" t="s">
        <v>217</v>
      </c>
      <c r="B183" s="14" t="s">
        <v>12</v>
      </c>
      <c r="C183" s="14" t="s">
        <v>48</v>
      </c>
      <c r="D183" s="15">
        <v>96800</v>
      </c>
      <c r="E183" s="14" t="s">
        <v>915</v>
      </c>
      <c r="F183" s="14">
        <v>0</v>
      </c>
      <c r="G183" s="30">
        <f t="shared" si="2"/>
        <v>20</v>
      </c>
      <c r="H183" s="34">
        <f>bonus_calc2[[#This Row],[Total Over Time in Hours]]*Table5[[#This Row],[Rate Per hour]]</f>
        <v>0</v>
      </c>
    </row>
    <row r="184" spans="1:8" x14ac:dyDescent="0.3">
      <c r="A184" s="1" t="s">
        <v>218</v>
      </c>
      <c r="B184" s="14" t="s">
        <v>12</v>
      </c>
      <c r="C184" s="14" t="s">
        <v>923</v>
      </c>
      <c r="D184" s="15">
        <v>31090</v>
      </c>
      <c r="E184" s="14" t="s">
        <v>921</v>
      </c>
      <c r="F184" s="14">
        <v>10</v>
      </c>
      <c r="G184" s="30">
        <f t="shared" si="2"/>
        <v>20</v>
      </c>
      <c r="H184" s="34">
        <f>bonus_calc2[[#This Row],[Total Over Time in Hours]]*Table5[[#This Row],[Rate Per hour]]</f>
        <v>200</v>
      </c>
    </row>
    <row r="185" spans="1:8" x14ac:dyDescent="0.3">
      <c r="A185" s="1" t="s">
        <v>219</v>
      </c>
      <c r="B185" s="14" t="s">
        <v>12</v>
      </c>
      <c r="C185" s="14" t="s">
        <v>13</v>
      </c>
      <c r="D185" s="15">
        <v>96140</v>
      </c>
      <c r="E185" s="14" t="s">
        <v>915</v>
      </c>
      <c r="F185" s="14">
        <v>0</v>
      </c>
      <c r="G185" s="30">
        <f t="shared" si="2"/>
        <v>20</v>
      </c>
      <c r="H185" s="34">
        <f>bonus_calc2[[#This Row],[Total Over Time in Hours]]*Table5[[#This Row],[Rate Per hour]]</f>
        <v>0</v>
      </c>
    </row>
    <row r="186" spans="1:8" x14ac:dyDescent="0.3">
      <c r="A186" s="1" t="s">
        <v>220</v>
      </c>
      <c r="B186" s="14" t="s">
        <v>12</v>
      </c>
      <c r="C186" s="14" t="s">
        <v>19</v>
      </c>
      <c r="D186" s="15">
        <v>98640</v>
      </c>
      <c r="E186" s="14" t="s">
        <v>915</v>
      </c>
      <c r="F186" s="14">
        <v>0</v>
      </c>
      <c r="G186" s="30">
        <f t="shared" si="2"/>
        <v>20</v>
      </c>
      <c r="H186" s="34">
        <f>bonus_calc2[[#This Row],[Total Over Time in Hours]]*Table5[[#This Row],[Rate Per hour]]</f>
        <v>0</v>
      </c>
    </row>
    <row r="187" spans="1:8" x14ac:dyDescent="0.3">
      <c r="A187" s="1" t="s">
        <v>221</v>
      </c>
      <c r="B187" s="14" t="s">
        <v>12</v>
      </c>
      <c r="C187" s="14" t="s">
        <v>63</v>
      </c>
      <c r="D187" s="15">
        <v>71510</v>
      </c>
      <c r="E187" s="14" t="s">
        <v>915</v>
      </c>
      <c r="F187" s="14">
        <v>0</v>
      </c>
      <c r="G187" s="30">
        <f t="shared" si="2"/>
        <v>20</v>
      </c>
      <c r="H187" s="34">
        <f>bonus_calc2[[#This Row],[Total Over Time in Hours]]*Table5[[#This Row],[Rate Per hour]]</f>
        <v>0</v>
      </c>
    </row>
    <row r="188" spans="1:8" x14ac:dyDescent="0.3">
      <c r="A188" s="1" t="s">
        <v>222</v>
      </c>
      <c r="B188" s="14" t="s">
        <v>7</v>
      </c>
      <c r="C188" s="14" t="s">
        <v>45</v>
      </c>
      <c r="D188" s="15">
        <v>86490</v>
      </c>
      <c r="E188" s="14" t="s">
        <v>915</v>
      </c>
      <c r="F188" s="14">
        <v>0</v>
      </c>
      <c r="G188" s="30">
        <f t="shared" si="2"/>
        <v>20</v>
      </c>
      <c r="H188" s="34">
        <f>bonus_calc2[[#This Row],[Total Over Time in Hours]]*Table5[[#This Row],[Rate Per hour]]</f>
        <v>0</v>
      </c>
    </row>
    <row r="189" spans="1:8" x14ac:dyDescent="0.3">
      <c r="A189" s="1" t="s">
        <v>223</v>
      </c>
      <c r="B189" s="14" t="s">
        <v>12</v>
      </c>
      <c r="C189" s="14" t="s">
        <v>37</v>
      </c>
      <c r="D189" s="15">
        <v>103240</v>
      </c>
      <c r="E189" s="14" t="s">
        <v>915</v>
      </c>
      <c r="F189" s="14">
        <v>0</v>
      </c>
      <c r="G189" s="30">
        <f t="shared" si="2"/>
        <v>20</v>
      </c>
      <c r="H189" s="34">
        <f>bonus_calc2[[#This Row],[Total Over Time in Hours]]*Table5[[#This Row],[Rate Per hour]]</f>
        <v>0</v>
      </c>
    </row>
    <row r="190" spans="1:8" x14ac:dyDescent="0.3">
      <c r="A190" s="1" t="s">
        <v>225</v>
      </c>
      <c r="B190" s="14" t="s">
        <v>7</v>
      </c>
      <c r="C190" s="14" t="s">
        <v>19</v>
      </c>
      <c r="D190" s="15">
        <v>47550</v>
      </c>
      <c r="E190" s="14" t="s">
        <v>915</v>
      </c>
      <c r="F190" s="14">
        <v>0</v>
      </c>
      <c r="G190" s="30">
        <f t="shared" si="2"/>
        <v>20</v>
      </c>
      <c r="H190" s="34">
        <f>bonus_calc2[[#This Row],[Total Over Time in Hours]]*Table5[[#This Row],[Rate Per hour]]</f>
        <v>0</v>
      </c>
    </row>
    <row r="191" spans="1:8" x14ac:dyDescent="0.3">
      <c r="A191" s="1" t="s">
        <v>226</v>
      </c>
      <c r="B191" s="14" t="s">
        <v>7</v>
      </c>
      <c r="C191" s="14" t="s">
        <v>48</v>
      </c>
      <c r="D191" s="15">
        <v>78490</v>
      </c>
      <c r="E191" s="14" t="s">
        <v>915</v>
      </c>
      <c r="F191" s="14">
        <v>0</v>
      </c>
      <c r="G191" s="30">
        <f t="shared" si="2"/>
        <v>20</v>
      </c>
      <c r="H191" s="34">
        <f>bonus_calc2[[#This Row],[Total Over Time in Hours]]*Table5[[#This Row],[Rate Per hour]]</f>
        <v>0</v>
      </c>
    </row>
    <row r="192" spans="1:8" x14ac:dyDescent="0.3">
      <c r="A192" s="1" t="s">
        <v>227</v>
      </c>
      <c r="B192" s="14" t="s">
        <v>7</v>
      </c>
      <c r="C192" s="14" t="s">
        <v>17</v>
      </c>
      <c r="D192" s="15">
        <v>61050</v>
      </c>
      <c r="E192" s="14" t="s">
        <v>915</v>
      </c>
      <c r="F192" s="14">
        <v>0</v>
      </c>
      <c r="G192" s="30">
        <f t="shared" si="2"/>
        <v>20</v>
      </c>
      <c r="H192" s="34">
        <f>bonus_calc2[[#This Row],[Total Over Time in Hours]]*Table5[[#This Row],[Rate Per hour]]</f>
        <v>0</v>
      </c>
    </row>
    <row r="193" spans="1:8" x14ac:dyDescent="0.3">
      <c r="A193" s="1" t="s">
        <v>228</v>
      </c>
      <c r="B193" s="14" t="s">
        <v>7</v>
      </c>
      <c r="C193" s="14" t="s">
        <v>37</v>
      </c>
      <c r="D193" s="15">
        <v>36370</v>
      </c>
      <c r="E193" s="14" t="s">
        <v>915</v>
      </c>
      <c r="F193" s="14">
        <v>0</v>
      </c>
      <c r="G193" s="30">
        <f t="shared" si="2"/>
        <v>20</v>
      </c>
      <c r="H193" s="34">
        <f>bonus_calc2[[#This Row],[Total Over Time in Hours]]*Table5[[#This Row],[Rate Per hour]]</f>
        <v>0</v>
      </c>
    </row>
    <row r="194" spans="1:8" x14ac:dyDescent="0.3">
      <c r="A194" s="1" t="s">
        <v>229</v>
      </c>
      <c r="B194" s="14" t="s">
        <v>12</v>
      </c>
      <c r="C194" s="14" t="s">
        <v>45</v>
      </c>
      <c r="D194" s="15">
        <v>47290</v>
      </c>
      <c r="E194" s="14" t="s">
        <v>921</v>
      </c>
      <c r="F194" s="14">
        <v>30</v>
      </c>
      <c r="G194" s="30">
        <f t="shared" ref="G194:G257" si="3">IF(F194&lt;30, 20, IF(F194&lt;60, 40, 60))</f>
        <v>40</v>
      </c>
      <c r="H194" s="34">
        <f>bonus_calc2[[#This Row],[Total Over Time in Hours]]*Table5[[#This Row],[Rate Per hour]]</f>
        <v>1200</v>
      </c>
    </row>
    <row r="195" spans="1:8" x14ac:dyDescent="0.3">
      <c r="A195" s="1" t="s">
        <v>230</v>
      </c>
      <c r="B195" s="14" t="s">
        <v>12</v>
      </c>
      <c r="C195" s="14" t="s">
        <v>8</v>
      </c>
      <c r="D195" s="15">
        <v>79650</v>
      </c>
      <c r="E195" s="14" t="s">
        <v>915</v>
      </c>
      <c r="F195" s="14">
        <v>0</v>
      </c>
      <c r="G195" s="30">
        <f t="shared" si="3"/>
        <v>20</v>
      </c>
      <c r="H195" s="34">
        <f>bonus_calc2[[#This Row],[Total Over Time in Hours]]*Table5[[#This Row],[Rate Per hour]]</f>
        <v>0</v>
      </c>
    </row>
    <row r="196" spans="1:8" x14ac:dyDescent="0.3">
      <c r="A196" s="1" t="s">
        <v>231</v>
      </c>
      <c r="B196" s="14" t="s">
        <v>7</v>
      </c>
      <c r="C196" s="14" t="s">
        <v>17</v>
      </c>
      <c r="D196" s="15">
        <v>119660</v>
      </c>
      <c r="E196" s="14" t="s">
        <v>915</v>
      </c>
      <c r="F196" s="14">
        <v>0</v>
      </c>
      <c r="G196" s="30">
        <f t="shared" si="3"/>
        <v>20</v>
      </c>
      <c r="H196" s="34">
        <f>bonus_calc2[[#This Row],[Total Over Time in Hours]]*Table5[[#This Row],[Rate Per hour]]</f>
        <v>0</v>
      </c>
    </row>
    <row r="197" spans="1:8" x14ac:dyDescent="0.3">
      <c r="A197" s="1" t="s">
        <v>232</v>
      </c>
      <c r="B197" s="14" t="s">
        <v>12</v>
      </c>
      <c r="C197" s="14" t="s">
        <v>13</v>
      </c>
      <c r="D197" s="15">
        <v>43200</v>
      </c>
      <c r="E197" s="14" t="s">
        <v>921</v>
      </c>
      <c r="F197" s="14">
        <v>10</v>
      </c>
      <c r="G197" s="30">
        <f t="shared" si="3"/>
        <v>20</v>
      </c>
      <c r="H197" s="34">
        <f>bonus_calc2[[#This Row],[Total Over Time in Hours]]*Table5[[#This Row],[Rate Per hour]]</f>
        <v>200</v>
      </c>
    </row>
    <row r="198" spans="1:8" x14ac:dyDescent="0.3">
      <c r="A198" s="1" t="s">
        <v>233</v>
      </c>
      <c r="B198" s="14" t="s">
        <v>12</v>
      </c>
      <c r="C198" s="14" t="s">
        <v>8</v>
      </c>
      <c r="D198" s="15">
        <v>89830</v>
      </c>
      <c r="E198" s="14" t="s">
        <v>915</v>
      </c>
      <c r="F198" s="14">
        <v>0</v>
      </c>
      <c r="G198" s="30">
        <f t="shared" si="3"/>
        <v>20</v>
      </c>
      <c r="H198" s="34">
        <f>bonus_calc2[[#This Row],[Total Over Time in Hours]]*Table5[[#This Row],[Rate Per hour]]</f>
        <v>0</v>
      </c>
    </row>
    <row r="199" spans="1:8" x14ac:dyDescent="0.3">
      <c r="A199" s="1" t="s">
        <v>234</v>
      </c>
      <c r="B199" s="14" t="s">
        <v>7</v>
      </c>
      <c r="C199" s="14" t="s">
        <v>8</v>
      </c>
      <c r="D199" s="15">
        <v>91500</v>
      </c>
      <c r="E199" s="14" t="s">
        <v>915</v>
      </c>
      <c r="F199" s="14">
        <v>0</v>
      </c>
      <c r="G199" s="30">
        <f t="shared" si="3"/>
        <v>20</v>
      </c>
      <c r="H199" s="34">
        <f>bonus_calc2[[#This Row],[Total Over Time in Hours]]*Table5[[#This Row],[Rate Per hour]]</f>
        <v>0</v>
      </c>
    </row>
    <row r="200" spans="1:8" x14ac:dyDescent="0.3">
      <c r="A200" s="1" t="s">
        <v>235</v>
      </c>
      <c r="B200" s="14" t="s">
        <v>12</v>
      </c>
      <c r="C200" s="14" t="s">
        <v>13</v>
      </c>
      <c r="D200" s="15">
        <v>29670</v>
      </c>
      <c r="E200" s="14" t="s">
        <v>915</v>
      </c>
      <c r="F200" s="14">
        <v>0</v>
      </c>
      <c r="G200" s="30">
        <f t="shared" si="3"/>
        <v>20</v>
      </c>
      <c r="H200" s="34">
        <f>bonus_calc2[[#This Row],[Total Over Time in Hours]]*Table5[[#This Row],[Rate Per hour]]</f>
        <v>0</v>
      </c>
    </row>
    <row r="201" spans="1:8" x14ac:dyDescent="0.3">
      <c r="A201" s="1" t="s">
        <v>236</v>
      </c>
      <c r="B201" s="14" t="s">
        <v>12</v>
      </c>
      <c r="C201" s="14" t="s">
        <v>32</v>
      </c>
      <c r="D201" s="15">
        <v>75720</v>
      </c>
      <c r="E201" s="14" t="s">
        <v>915</v>
      </c>
      <c r="F201" s="14">
        <v>0</v>
      </c>
      <c r="G201" s="30">
        <f t="shared" si="3"/>
        <v>20</v>
      </c>
      <c r="H201" s="34">
        <f>bonus_calc2[[#This Row],[Total Over Time in Hours]]*Table5[[#This Row],[Rate Per hour]]</f>
        <v>0</v>
      </c>
    </row>
    <row r="202" spans="1:8" x14ac:dyDescent="0.3">
      <c r="A202" s="1" t="s">
        <v>237</v>
      </c>
      <c r="B202" s="14" t="s">
        <v>7</v>
      </c>
      <c r="C202" s="14" t="s">
        <v>29</v>
      </c>
      <c r="D202" s="15">
        <v>34830</v>
      </c>
      <c r="E202" s="14" t="s">
        <v>915</v>
      </c>
      <c r="F202" s="14">
        <v>0</v>
      </c>
      <c r="G202" s="30">
        <f t="shared" si="3"/>
        <v>20</v>
      </c>
      <c r="H202" s="34">
        <f>bonus_calc2[[#This Row],[Total Over Time in Hours]]*Table5[[#This Row],[Rate Per hour]]</f>
        <v>0</v>
      </c>
    </row>
    <row r="203" spans="1:8" x14ac:dyDescent="0.3">
      <c r="A203" s="1" t="s">
        <v>239</v>
      </c>
      <c r="B203" s="14" t="s">
        <v>7</v>
      </c>
      <c r="C203" s="14" t="s">
        <v>8</v>
      </c>
      <c r="D203" s="15">
        <v>81900</v>
      </c>
      <c r="E203" s="14" t="s">
        <v>921</v>
      </c>
      <c r="F203" s="14">
        <v>10</v>
      </c>
      <c r="G203" s="30">
        <f t="shared" si="3"/>
        <v>20</v>
      </c>
      <c r="H203" s="34">
        <f>bonus_calc2[[#This Row],[Total Over Time in Hours]]*Table5[[#This Row],[Rate Per hour]]</f>
        <v>200</v>
      </c>
    </row>
    <row r="204" spans="1:8" x14ac:dyDescent="0.3">
      <c r="A204" s="1" t="s">
        <v>240</v>
      </c>
      <c r="B204" s="14" t="s">
        <v>7</v>
      </c>
      <c r="C204" s="14" t="s">
        <v>32</v>
      </c>
      <c r="D204" s="15">
        <v>42380</v>
      </c>
      <c r="E204" s="14" t="s">
        <v>921</v>
      </c>
      <c r="F204" s="14">
        <v>10</v>
      </c>
      <c r="G204" s="30">
        <f t="shared" si="3"/>
        <v>20</v>
      </c>
      <c r="H204" s="34">
        <f>bonus_calc2[[#This Row],[Total Over Time in Hours]]*Table5[[#This Row],[Rate Per hour]]</f>
        <v>200</v>
      </c>
    </row>
    <row r="205" spans="1:8" x14ac:dyDescent="0.3">
      <c r="A205" s="1" t="s">
        <v>241</v>
      </c>
      <c r="B205" s="14" t="s">
        <v>7</v>
      </c>
      <c r="C205" s="14" t="s">
        <v>19</v>
      </c>
      <c r="D205" s="15">
        <v>32620</v>
      </c>
      <c r="E205" s="14" t="s">
        <v>921</v>
      </c>
      <c r="F205" s="14">
        <v>80</v>
      </c>
      <c r="G205" s="30">
        <f t="shared" si="3"/>
        <v>60</v>
      </c>
      <c r="H205" s="34">
        <f>bonus_calc2[[#This Row],[Total Over Time in Hours]]*Table5[[#This Row],[Rate Per hour]]</f>
        <v>4800</v>
      </c>
    </row>
    <row r="206" spans="1:8" x14ac:dyDescent="0.3">
      <c r="A206" s="1" t="s">
        <v>242</v>
      </c>
      <c r="B206" s="14" t="s">
        <v>7</v>
      </c>
      <c r="C206" s="14" t="s">
        <v>32</v>
      </c>
      <c r="D206" s="15">
        <v>72040</v>
      </c>
      <c r="E206" s="14" t="s">
        <v>921</v>
      </c>
      <c r="F206" s="14">
        <v>70</v>
      </c>
      <c r="G206" s="30">
        <f t="shared" si="3"/>
        <v>60</v>
      </c>
      <c r="H206" s="34">
        <f>bonus_calc2[[#This Row],[Total Over Time in Hours]]*Table5[[#This Row],[Rate Per hour]]</f>
        <v>4200</v>
      </c>
    </row>
    <row r="207" spans="1:8" x14ac:dyDescent="0.3">
      <c r="A207" s="1" t="s">
        <v>243</v>
      </c>
      <c r="B207" s="14" t="s">
        <v>12</v>
      </c>
      <c r="C207" s="14" t="s">
        <v>48</v>
      </c>
      <c r="D207" s="15">
        <v>77740</v>
      </c>
      <c r="E207" s="14" t="s">
        <v>915</v>
      </c>
      <c r="F207" s="14">
        <v>0</v>
      </c>
      <c r="G207" s="30">
        <f t="shared" si="3"/>
        <v>20</v>
      </c>
      <c r="H207" s="34">
        <f>bonus_calc2[[#This Row],[Total Over Time in Hours]]*Table5[[#This Row],[Rate Per hour]]</f>
        <v>0</v>
      </c>
    </row>
    <row r="208" spans="1:8" x14ac:dyDescent="0.3">
      <c r="A208" s="1" t="s">
        <v>244</v>
      </c>
      <c r="B208" s="14" t="s">
        <v>12</v>
      </c>
      <c r="C208" s="14" t="s">
        <v>50</v>
      </c>
      <c r="D208" s="15">
        <v>102140</v>
      </c>
      <c r="E208" s="14" t="s">
        <v>921</v>
      </c>
      <c r="F208" s="14">
        <v>10</v>
      </c>
      <c r="G208" s="30">
        <f t="shared" si="3"/>
        <v>20</v>
      </c>
      <c r="H208" s="34">
        <f>bonus_calc2[[#This Row],[Total Over Time in Hours]]*Table5[[#This Row],[Rate Per hour]]</f>
        <v>200</v>
      </c>
    </row>
    <row r="209" spans="1:8" x14ac:dyDescent="0.3">
      <c r="A209" s="1" t="s">
        <v>245</v>
      </c>
      <c r="B209" s="14" t="s">
        <v>7</v>
      </c>
      <c r="C209" s="14" t="s">
        <v>19</v>
      </c>
      <c r="D209" s="15">
        <v>48630</v>
      </c>
      <c r="E209" s="14" t="s">
        <v>915</v>
      </c>
      <c r="F209" s="14">
        <v>0</v>
      </c>
      <c r="G209" s="30">
        <f t="shared" si="3"/>
        <v>20</v>
      </c>
      <c r="H209" s="34">
        <f>bonus_calc2[[#This Row],[Total Over Time in Hours]]*Table5[[#This Row],[Rate Per hour]]</f>
        <v>0</v>
      </c>
    </row>
    <row r="210" spans="1:8" x14ac:dyDescent="0.3">
      <c r="A210" s="1" t="s">
        <v>246</v>
      </c>
      <c r="B210" s="14" t="s">
        <v>12</v>
      </c>
      <c r="C210" s="14" t="s">
        <v>923</v>
      </c>
      <c r="D210" s="15">
        <v>105960</v>
      </c>
      <c r="E210" s="14" t="s">
        <v>915</v>
      </c>
      <c r="F210" s="14">
        <v>0</v>
      </c>
      <c r="G210" s="30">
        <f t="shared" si="3"/>
        <v>20</v>
      </c>
      <c r="H210" s="34">
        <f>bonus_calc2[[#This Row],[Total Over Time in Hours]]*Table5[[#This Row],[Rate Per hour]]</f>
        <v>0</v>
      </c>
    </row>
    <row r="211" spans="1:8" x14ac:dyDescent="0.3">
      <c r="A211" s="1" t="s">
        <v>247</v>
      </c>
      <c r="B211" s="14" t="s">
        <v>7</v>
      </c>
      <c r="C211" s="14" t="s">
        <v>50</v>
      </c>
      <c r="D211" s="15">
        <v>97400</v>
      </c>
      <c r="E211" s="14" t="s">
        <v>915</v>
      </c>
      <c r="F211" s="14">
        <v>0</v>
      </c>
      <c r="G211" s="30">
        <f t="shared" si="3"/>
        <v>20</v>
      </c>
      <c r="H211" s="34">
        <f>bonus_calc2[[#This Row],[Total Over Time in Hours]]*Table5[[#This Row],[Rate Per hour]]</f>
        <v>0</v>
      </c>
    </row>
    <row r="212" spans="1:8" x14ac:dyDescent="0.3">
      <c r="A212" s="1" t="s">
        <v>248</v>
      </c>
      <c r="B212" s="14" t="s">
        <v>7</v>
      </c>
      <c r="C212" s="14" t="s">
        <v>24</v>
      </c>
      <c r="D212" s="15">
        <v>99450</v>
      </c>
      <c r="E212" s="14" t="s">
        <v>915</v>
      </c>
      <c r="F212" s="14">
        <v>0</v>
      </c>
      <c r="G212" s="30">
        <f t="shared" si="3"/>
        <v>20</v>
      </c>
      <c r="H212" s="34">
        <f>bonus_calc2[[#This Row],[Total Over Time in Hours]]*Table5[[#This Row],[Rate Per hour]]</f>
        <v>0</v>
      </c>
    </row>
    <row r="213" spans="1:8" x14ac:dyDescent="0.3">
      <c r="A213" s="1" t="s">
        <v>250</v>
      </c>
      <c r="B213" s="14" t="s">
        <v>12</v>
      </c>
      <c r="C213" s="14" t="s">
        <v>63</v>
      </c>
      <c r="D213" s="15">
        <v>82670</v>
      </c>
      <c r="E213" s="14" t="s">
        <v>915</v>
      </c>
      <c r="F213" s="14">
        <v>0</v>
      </c>
      <c r="G213" s="30">
        <f t="shared" si="3"/>
        <v>20</v>
      </c>
      <c r="H213" s="34">
        <f>bonus_calc2[[#This Row],[Total Over Time in Hours]]*Table5[[#This Row],[Rate Per hour]]</f>
        <v>0</v>
      </c>
    </row>
    <row r="214" spans="1:8" x14ac:dyDescent="0.3">
      <c r="A214" s="1" t="s">
        <v>251</v>
      </c>
      <c r="B214" s="14" t="s">
        <v>12</v>
      </c>
      <c r="C214" s="14" t="s">
        <v>63</v>
      </c>
      <c r="D214" s="15">
        <v>99200</v>
      </c>
      <c r="E214" s="14" t="s">
        <v>915</v>
      </c>
      <c r="F214" s="14">
        <v>0</v>
      </c>
      <c r="G214" s="30">
        <f t="shared" si="3"/>
        <v>20</v>
      </c>
      <c r="H214" s="34">
        <f>bonus_calc2[[#This Row],[Total Over Time in Hours]]*Table5[[#This Row],[Rate Per hour]]</f>
        <v>0</v>
      </c>
    </row>
    <row r="215" spans="1:8" x14ac:dyDescent="0.3">
      <c r="A215" s="1" t="s">
        <v>252</v>
      </c>
      <c r="B215" s="14" t="s">
        <v>12</v>
      </c>
      <c r="C215" s="14" t="s">
        <v>32</v>
      </c>
      <c r="D215" s="15">
        <v>111480</v>
      </c>
      <c r="E215" s="14" t="s">
        <v>915</v>
      </c>
      <c r="F215" s="14">
        <v>0</v>
      </c>
      <c r="G215" s="30">
        <f t="shared" si="3"/>
        <v>20</v>
      </c>
      <c r="H215" s="34">
        <f>bonus_calc2[[#This Row],[Total Over Time in Hours]]*Table5[[#This Row],[Rate Per hour]]</f>
        <v>0</v>
      </c>
    </row>
    <row r="216" spans="1:8" x14ac:dyDescent="0.3">
      <c r="A216" s="1" t="s">
        <v>253</v>
      </c>
      <c r="B216" s="14" t="s">
        <v>7</v>
      </c>
      <c r="C216" s="14" t="s">
        <v>29</v>
      </c>
      <c r="D216" s="15">
        <v>84940</v>
      </c>
      <c r="E216" s="14" t="s">
        <v>921</v>
      </c>
      <c r="F216" s="14">
        <v>50</v>
      </c>
      <c r="G216" s="30">
        <f t="shared" si="3"/>
        <v>40</v>
      </c>
      <c r="H216" s="34">
        <f>bonus_calc2[[#This Row],[Total Over Time in Hours]]*Table5[[#This Row],[Rate Per hour]]</f>
        <v>2000</v>
      </c>
    </row>
    <row r="217" spans="1:8" x14ac:dyDescent="0.3">
      <c r="A217" s="1" t="s">
        <v>254</v>
      </c>
      <c r="B217" s="14" t="s">
        <v>12</v>
      </c>
      <c r="C217" s="14" t="s">
        <v>17</v>
      </c>
      <c r="D217" s="15">
        <v>95340</v>
      </c>
      <c r="E217" s="14" t="s">
        <v>921</v>
      </c>
      <c r="F217" s="14">
        <v>30</v>
      </c>
      <c r="G217" s="30">
        <f t="shared" si="3"/>
        <v>40</v>
      </c>
      <c r="H217" s="34">
        <f>bonus_calc2[[#This Row],[Total Over Time in Hours]]*Table5[[#This Row],[Rate Per hour]]</f>
        <v>1200</v>
      </c>
    </row>
    <row r="218" spans="1:8" x14ac:dyDescent="0.3">
      <c r="A218" s="1" t="s">
        <v>255</v>
      </c>
      <c r="B218" s="14" t="s">
        <v>12</v>
      </c>
      <c r="C218" s="14" t="s">
        <v>17</v>
      </c>
      <c r="D218" s="15">
        <v>47960</v>
      </c>
      <c r="E218" s="14" t="s">
        <v>915</v>
      </c>
      <c r="F218" s="14">
        <v>0</v>
      </c>
      <c r="G218" s="30">
        <f t="shared" si="3"/>
        <v>20</v>
      </c>
      <c r="H218" s="34">
        <f>bonus_calc2[[#This Row],[Total Over Time in Hours]]*Table5[[#This Row],[Rate Per hour]]</f>
        <v>0</v>
      </c>
    </row>
    <row r="219" spans="1:8" x14ac:dyDescent="0.3">
      <c r="A219" s="1" t="s">
        <v>256</v>
      </c>
      <c r="B219" s="14" t="s">
        <v>12</v>
      </c>
      <c r="C219" s="14" t="s">
        <v>45</v>
      </c>
      <c r="D219" s="15">
        <v>56710</v>
      </c>
      <c r="E219" s="14" t="s">
        <v>915</v>
      </c>
      <c r="F219" s="14">
        <v>0</v>
      </c>
      <c r="G219" s="30">
        <f t="shared" si="3"/>
        <v>20</v>
      </c>
      <c r="H219" s="34">
        <f>bonus_calc2[[#This Row],[Total Over Time in Hours]]*Table5[[#This Row],[Rate Per hour]]</f>
        <v>0</v>
      </c>
    </row>
    <row r="220" spans="1:8" x14ac:dyDescent="0.3">
      <c r="A220" s="1" t="s">
        <v>257</v>
      </c>
      <c r="B220" s="14" t="s">
        <v>7</v>
      </c>
      <c r="C220" s="14" t="s">
        <v>24</v>
      </c>
      <c r="D220" s="15">
        <v>71180</v>
      </c>
      <c r="E220" s="14" t="s">
        <v>915</v>
      </c>
      <c r="F220" s="14">
        <v>0</v>
      </c>
      <c r="G220" s="30">
        <f t="shared" si="3"/>
        <v>20</v>
      </c>
      <c r="H220" s="34">
        <f>bonus_calc2[[#This Row],[Total Over Time in Hours]]*Table5[[#This Row],[Rate Per hour]]</f>
        <v>0</v>
      </c>
    </row>
    <row r="221" spans="1:8" x14ac:dyDescent="0.3">
      <c r="A221" s="1" t="s">
        <v>258</v>
      </c>
      <c r="B221" s="14" t="s">
        <v>7</v>
      </c>
      <c r="C221" s="14" t="s">
        <v>48</v>
      </c>
      <c r="D221" s="15">
        <v>78180</v>
      </c>
      <c r="E221" s="14" t="s">
        <v>915</v>
      </c>
      <c r="F221" s="14">
        <v>0</v>
      </c>
      <c r="G221" s="30">
        <f t="shared" si="3"/>
        <v>20</v>
      </c>
      <c r="H221" s="34">
        <f>bonus_calc2[[#This Row],[Total Over Time in Hours]]*Table5[[#This Row],[Rate Per hour]]</f>
        <v>0</v>
      </c>
    </row>
    <row r="222" spans="1:8" x14ac:dyDescent="0.3">
      <c r="A222" s="1" t="s">
        <v>259</v>
      </c>
      <c r="B222" s="14" t="s">
        <v>12</v>
      </c>
      <c r="C222" s="14" t="s">
        <v>63</v>
      </c>
      <c r="D222" s="15">
        <v>84750</v>
      </c>
      <c r="E222" s="14" t="s">
        <v>915</v>
      </c>
      <c r="F222" s="14">
        <v>0</v>
      </c>
      <c r="G222" s="30">
        <f t="shared" si="3"/>
        <v>20</v>
      </c>
      <c r="H222" s="34">
        <f>bonus_calc2[[#This Row],[Total Over Time in Hours]]*Table5[[#This Row],[Rate Per hour]]</f>
        <v>0</v>
      </c>
    </row>
    <row r="223" spans="1:8" x14ac:dyDescent="0.3">
      <c r="A223" s="1" t="s">
        <v>261</v>
      </c>
      <c r="B223" s="14" t="s">
        <v>12</v>
      </c>
      <c r="C223" s="14" t="s">
        <v>17</v>
      </c>
      <c r="D223" s="15">
        <v>98970</v>
      </c>
      <c r="E223" s="14" t="s">
        <v>915</v>
      </c>
      <c r="F223" s="14">
        <v>0</v>
      </c>
      <c r="G223" s="30">
        <f t="shared" si="3"/>
        <v>20</v>
      </c>
      <c r="H223" s="34">
        <f>bonus_calc2[[#This Row],[Total Over Time in Hours]]*Table5[[#This Row],[Rate Per hour]]</f>
        <v>0</v>
      </c>
    </row>
    <row r="224" spans="1:8" x14ac:dyDescent="0.3">
      <c r="A224" s="1" t="s">
        <v>262</v>
      </c>
      <c r="B224" s="14" t="s">
        <v>12</v>
      </c>
      <c r="C224" s="14" t="s">
        <v>45</v>
      </c>
      <c r="D224" s="15">
        <v>76560</v>
      </c>
      <c r="E224" s="14" t="s">
        <v>921</v>
      </c>
      <c r="F224" s="14">
        <v>10</v>
      </c>
      <c r="G224" s="30">
        <f t="shared" si="3"/>
        <v>20</v>
      </c>
      <c r="H224" s="34">
        <f>bonus_calc2[[#This Row],[Total Over Time in Hours]]*Table5[[#This Row],[Rate Per hour]]</f>
        <v>200</v>
      </c>
    </row>
    <row r="225" spans="1:8" x14ac:dyDescent="0.3">
      <c r="A225" s="1" t="s">
        <v>263</v>
      </c>
      <c r="B225" s="14" t="s">
        <v>12</v>
      </c>
      <c r="C225" s="14" t="s">
        <v>19</v>
      </c>
      <c r="D225" s="15">
        <v>35930</v>
      </c>
      <c r="E225" s="14" t="s">
        <v>915</v>
      </c>
      <c r="F225" s="14">
        <v>0</v>
      </c>
      <c r="G225" s="30">
        <f t="shared" si="3"/>
        <v>20</v>
      </c>
      <c r="H225" s="34">
        <f>bonus_calc2[[#This Row],[Total Over Time in Hours]]*Table5[[#This Row],[Rate Per hour]]</f>
        <v>0</v>
      </c>
    </row>
    <row r="226" spans="1:8" x14ac:dyDescent="0.3">
      <c r="A226" s="1" t="s">
        <v>264</v>
      </c>
      <c r="B226" s="14" t="s">
        <v>7</v>
      </c>
      <c r="C226" s="14" t="s">
        <v>32</v>
      </c>
      <c r="D226" s="15">
        <v>104410</v>
      </c>
      <c r="E226" s="14" t="s">
        <v>915</v>
      </c>
      <c r="F226" s="14">
        <v>0</v>
      </c>
      <c r="G226" s="30">
        <f t="shared" si="3"/>
        <v>20</v>
      </c>
      <c r="H226" s="34">
        <f>bonus_calc2[[#This Row],[Total Over Time in Hours]]*Table5[[#This Row],[Rate Per hour]]</f>
        <v>0</v>
      </c>
    </row>
    <row r="227" spans="1:8" x14ac:dyDescent="0.3">
      <c r="A227" s="1" t="s">
        <v>265</v>
      </c>
      <c r="B227" s="14" t="s">
        <v>7</v>
      </c>
      <c r="C227" s="14" t="s">
        <v>45</v>
      </c>
      <c r="D227" s="15">
        <v>84600</v>
      </c>
      <c r="E227" s="14" t="s">
        <v>915</v>
      </c>
      <c r="F227" s="14">
        <v>0</v>
      </c>
      <c r="G227" s="30">
        <f t="shared" si="3"/>
        <v>20</v>
      </c>
      <c r="H227" s="34">
        <f>bonus_calc2[[#This Row],[Total Over Time in Hours]]*Table5[[#This Row],[Rate Per hour]]</f>
        <v>0</v>
      </c>
    </row>
    <row r="228" spans="1:8" x14ac:dyDescent="0.3">
      <c r="A228" s="1" t="s">
        <v>267</v>
      </c>
      <c r="B228" s="14" t="s">
        <v>12</v>
      </c>
      <c r="C228" s="14" t="s">
        <v>24</v>
      </c>
      <c r="D228" s="15">
        <v>68800</v>
      </c>
      <c r="E228" s="14" t="s">
        <v>915</v>
      </c>
      <c r="F228" s="14">
        <v>0</v>
      </c>
      <c r="G228" s="30">
        <f t="shared" si="3"/>
        <v>20</v>
      </c>
      <c r="H228" s="34">
        <f>bonus_calc2[[#This Row],[Total Over Time in Hours]]*Table5[[#This Row],[Rate Per hour]]</f>
        <v>0</v>
      </c>
    </row>
    <row r="229" spans="1:8" x14ac:dyDescent="0.3">
      <c r="A229" s="1" t="s">
        <v>268</v>
      </c>
      <c r="B229" s="14" t="s">
        <v>12</v>
      </c>
      <c r="C229" s="14" t="s">
        <v>37</v>
      </c>
      <c r="D229" s="15">
        <v>38660</v>
      </c>
      <c r="E229" s="14" t="s">
        <v>915</v>
      </c>
      <c r="F229" s="14">
        <v>0</v>
      </c>
      <c r="G229" s="30">
        <f t="shared" si="3"/>
        <v>20</v>
      </c>
      <c r="H229" s="34">
        <f>bonus_calc2[[#This Row],[Total Over Time in Hours]]*Table5[[#This Row],[Rate Per hour]]</f>
        <v>0</v>
      </c>
    </row>
    <row r="230" spans="1:8" x14ac:dyDescent="0.3">
      <c r="A230" s="1" t="s">
        <v>269</v>
      </c>
      <c r="B230" s="14" t="s">
        <v>12</v>
      </c>
      <c r="C230" s="14" t="s">
        <v>45</v>
      </c>
      <c r="D230" s="15">
        <v>86560</v>
      </c>
      <c r="E230" s="14" t="s">
        <v>915</v>
      </c>
      <c r="F230" s="14">
        <v>0</v>
      </c>
      <c r="G230" s="30">
        <f t="shared" si="3"/>
        <v>20</v>
      </c>
      <c r="H230" s="34">
        <f>bonus_calc2[[#This Row],[Total Over Time in Hours]]*Table5[[#This Row],[Rate Per hour]]</f>
        <v>0</v>
      </c>
    </row>
    <row r="231" spans="1:8" x14ac:dyDescent="0.3">
      <c r="A231" s="1" t="s">
        <v>270</v>
      </c>
      <c r="B231" s="14" t="s">
        <v>7</v>
      </c>
      <c r="C231" s="14" t="s">
        <v>37</v>
      </c>
      <c r="D231" s="15">
        <v>107340</v>
      </c>
      <c r="E231" s="14" t="s">
        <v>921</v>
      </c>
      <c r="F231" s="14">
        <v>10</v>
      </c>
      <c r="G231" s="30">
        <f t="shared" si="3"/>
        <v>20</v>
      </c>
      <c r="H231" s="34">
        <f>bonus_calc2[[#This Row],[Total Over Time in Hours]]*Table5[[#This Row],[Rate Per hour]]</f>
        <v>200</v>
      </c>
    </row>
    <row r="232" spans="1:8" x14ac:dyDescent="0.3">
      <c r="A232" s="1" t="s">
        <v>271</v>
      </c>
      <c r="B232" s="14" t="s">
        <v>7</v>
      </c>
      <c r="C232" s="14" t="s">
        <v>17</v>
      </c>
      <c r="D232" s="15">
        <v>111050</v>
      </c>
      <c r="E232" s="14" t="s">
        <v>915</v>
      </c>
      <c r="F232" s="14">
        <v>0</v>
      </c>
      <c r="G232" s="30">
        <f t="shared" si="3"/>
        <v>20</v>
      </c>
      <c r="H232" s="34">
        <f>bonus_calc2[[#This Row],[Total Over Time in Hours]]*Table5[[#This Row],[Rate Per hour]]</f>
        <v>0</v>
      </c>
    </row>
    <row r="233" spans="1:8" x14ac:dyDescent="0.3">
      <c r="A233" s="1" t="s">
        <v>272</v>
      </c>
      <c r="B233" s="14" t="s">
        <v>12</v>
      </c>
      <c r="C233" s="14" t="s">
        <v>32</v>
      </c>
      <c r="D233" s="15">
        <v>75320</v>
      </c>
      <c r="E233" s="14" t="s">
        <v>915</v>
      </c>
      <c r="F233" s="14">
        <v>0</v>
      </c>
      <c r="G233" s="30">
        <f t="shared" si="3"/>
        <v>20</v>
      </c>
      <c r="H233" s="34">
        <f>bonus_calc2[[#This Row],[Total Over Time in Hours]]*Table5[[#This Row],[Rate Per hour]]</f>
        <v>0</v>
      </c>
    </row>
    <row r="234" spans="1:8" x14ac:dyDescent="0.3">
      <c r="A234" s="1" t="s">
        <v>273</v>
      </c>
      <c r="B234" s="14" t="s">
        <v>7</v>
      </c>
      <c r="C234" s="14" t="s">
        <v>19</v>
      </c>
      <c r="D234" s="15">
        <v>57910</v>
      </c>
      <c r="E234" s="14" t="s">
        <v>915</v>
      </c>
      <c r="F234" s="14">
        <v>0</v>
      </c>
      <c r="G234" s="30">
        <f t="shared" si="3"/>
        <v>20</v>
      </c>
      <c r="H234" s="34">
        <f>bonus_calc2[[#This Row],[Total Over Time in Hours]]*Table5[[#This Row],[Rate Per hour]]</f>
        <v>0</v>
      </c>
    </row>
    <row r="235" spans="1:8" x14ac:dyDescent="0.3">
      <c r="A235" s="1" t="s">
        <v>274</v>
      </c>
      <c r="B235" s="14" t="s">
        <v>7</v>
      </c>
      <c r="C235" s="14" t="s">
        <v>8</v>
      </c>
      <c r="D235" s="15">
        <v>29490</v>
      </c>
      <c r="E235" s="14" t="s">
        <v>915</v>
      </c>
      <c r="F235" s="14">
        <v>0</v>
      </c>
      <c r="G235" s="30">
        <f t="shared" si="3"/>
        <v>20</v>
      </c>
      <c r="H235" s="34">
        <f>bonus_calc2[[#This Row],[Total Over Time in Hours]]*Table5[[#This Row],[Rate Per hour]]</f>
        <v>0</v>
      </c>
    </row>
    <row r="236" spans="1:8" x14ac:dyDescent="0.3">
      <c r="A236" s="1" t="s">
        <v>275</v>
      </c>
      <c r="B236" s="14" t="s">
        <v>7</v>
      </c>
      <c r="C236" s="14" t="s">
        <v>8</v>
      </c>
      <c r="D236" s="15">
        <v>52670</v>
      </c>
      <c r="E236" s="14" t="s">
        <v>921</v>
      </c>
      <c r="F236" s="14">
        <v>50</v>
      </c>
      <c r="G236" s="30">
        <f t="shared" si="3"/>
        <v>40</v>
      </c>
      <c r="H236" s="34">
        <f>bonus_calc2[[#This Row],[Total Over Time in Hours]]*Table5[[#This Row],[Rate Per hour]]</f>
        <v>2000</v>
      </c>
    </row>
    <row r="237" spans="1:8" x14ac:dyDescent="0.3">
      <c r="A237" s="1" t="s">
        <v>276</v>
      </c>
      <c r="B237" s="14" t="s">
        <v>12</v>
      </c>
      <c r="C237" s="14" t="s">
        <v>8</v>
      </c>
      <c r="D237" s="15">
        <v>48530</v>
      </c>
      <c r="E237" s="14" t="s">
        <v>921</v>
      </c>
      <c r="F237" s="14">
        <v>50</v>
      </c>
      <c r="G237" s="30">
        <f t="shared" si="3"/>
        <v>40</v>
      </c>
      <c r="H237" s="34">
        <f>bonus_calc2[[#This Row],[Total Over Time in Hours]]*Table5[[#This Row],[Rate Per hour]]</f>
        <v>2000</v>
      </c>
    </row>
    <row r="238" spans="1:8" x14ac:dyDescent="0.3">
      <c r="A238" s="1" t="s">
        <v>277</v>
      </c>
      <c r="B238" s="14" t="s">
        <v>7</v>
      </c>
      <c r="C238" s="14" t="s">
        <v>32</v>
      </c>
      <c r="D238" s="15">
        <v>105470</v>
      </c>
      <c r="E238" s="14" t="s">
        <v>915</v>
      </c>
      <c r="F238" s="14">
        <v>0</v>
      </c>
      <c r="G238" s="30">
        <f t="shared" si="3"/>
        <v>20</v>
      </c>
      <c r="H238" s="34">
        <f>bonus_calc2[[#This Row],[Total Over Time in Hours]]*Table5[[#This Row],[Rate Per hour]]</f>
        <v>0</v>
      </c>
    </row>
    <row r="239" spans="1:8" x14ac:dyDescent="0.3">
      <c r="A239" s="1" t="s">
        <v>278</v>
      </c>
      <c r="B239" s="14" t="s">
        <v>7</v>
      </c>
      <c r="C239" s="14" t="s">
        <v>923</v>
      </c>
      <c r="D239" s="15">
        <v>98200</v>
      </c>
      <c r="E239" s="14" t="s">
        <v>921</v>
      </c>
      <c r="F239" s="14">
        <v>10</v>
      </c>
      <c r="G239" s="30">
        <f t="shared" si="3"/>
        <v>20</v>
      </c>
      <c r="H239" s="34">
        <f>bonus_calc2[[#This Row],[Total Over Time in Hours]]*Table5[[#This Row],[Rate Per hour]]</f>
        <v>200</v>
      </c>
    </row>
    <row r="240" spans="1:8" x14ac:dyDescent="0.3">
      <c r="A240" s="1" t="s">
        <v>279</v>
      </c>
      <c r="B240" s="14" t="s">
        <v>7</v>
      </c>
      <c r="C240" s="14" t="s">
        <v>24</v>
      </c>
      <c r="D240" s="15">
        <v>106190</v>
      </c>
      <c r="E240" s="14" t="s">
        <v>915</v>
      </c>
      <c r="F240" s="14">
        <v>0</v>
      </c>
      <c r="G240" s="30">
        <f t="shared" si="3"/>
        <v>20</v>
      </c>
      <c r="H240" s="34">
        <f>bonus_calc2[[#This Row],[Total Over Time in Hours]]*Table5[[#This Row],[Rate Per hour]]</f>
        <v>0</v>
      </c>
    </row>
    <row r="241" spans="1:8" x14ac:dyDescent="0.3">
      <c r="A241" s="1" t="s">
        <v>280</v>
      </c>
      <c r="B241" s="14" t="s">
        <v>12</v>
      </c>
      <c r="C241" s="14" t="s">
        <v>19</v>
      </c>
      <c r="D241" s="15">
        <v>52610</v>
      </c>
      <c r="E241" s="14" t="s">
        <v>921</v>
      </c>
      <c r="F241" s="14">
        <v>0</v>
      </c>
      <c r="G241" s="30">
        <f t="shared" si="3"/>
        <v>20</v>
      </c>
      <c r="H241" s="34">
        <f>bonus_calc2[[#This Row],[Total Over Time in Hours]]*Table5[[#This Row],[Rate Per hour]]</f>
        <v>0</v>
      </c>
    </row>
    <row r="242" spans="1:8" x14ac:dyDescent="0.3">
      <c r="A242" s="1" t="s">
        <v>281</v>
      </c>
      <c r="B242" s="14" t="s">
        <v>7</v>
      </c>
      <c r="C242" s="14" t="s">
        <v>17</v>
      </c>
      <c r="D242" s="15">
        <v>63450</v>
      </c>
      <c r="E242" s="14" t="s">
        <v>915</v>
      </c>
      <c r="F242" s="14">
        <v>0</v>
      </c>
      <c r="G242" s="30">
        <f t="shared" si="3"/>
        <v>20</v>
      </c>
      <c r="H242" s="34">
        <f>bonus_calc2[[#This Row],[Total Over Time in Hours]]*Table5[[#This Row],[Rate Per hour]]</f>
        <v>0</v>
      </c>
    </row>
    <row r="243" spans="1:8" x14ac:dyDescent="0.3">
      <c r="A243" s="1" t="s">
        <v>282</v>
      </c>
      <c r="B243" s="14" t="s">
        <v>12</v>
      </c>
      <c r="C243" s="14" t="s">
        <v>24</v>
      </c>
      <c r="D243" s="15">
        <v>74710</v>
      </c>
      <c r="E243" s="14" t="s">
        <v>915</v>
      </c>
      <c r="F243" s="14">
        <v>0</v>
      </c>
      <c r="G243" s="30">
        <f t="shared" si="3"/>
        <v>20</v>
      </c>
      <c r="H243" s="34">
        <f>bonus_calc2[[#This Row],[Total Over Time in Hours]]*Table5[[#This Row],[Rate Per hour]]</f>
        <v>0</v>
      </c>
    </row>
    <row r="244" spans="1:8" x14ac:dyDescent="0.3">
      <c r="A244" s="1" t="s">
        <v>283</v>
      </c>
      <c r="B244" s="14" t="s">
        <v>7</v>
      </c>
      <c r="C244" s="14" t="s">
        <v>37</v>
      </c>
      <c r="D244" s="15">
        <v>60330</v>
      </c>
      <c r="E244" s="14" t="s">
        <v>915</v>
      </c>
      <c r="F244" s="14">
        <v>0</v>
      </c>
      <c r="G244" s="30">
        <f t="shared" si="3"/>
        <v>20</v>
      </c>
      <c r="H244" s="34">
        <f>bonus_calc2[[#This Row],[Total Over Time in Hours]]*Table5[[#This Row],[Rate Per hour]]</f>
        <v>0</v>
      </c>
    </row>
    <row r="245" spans="1:8" x14ac:dyDescent="0.3">
      <c r="A245" s="1" t="s">
        <v>284</v>
      </c>
      <c r="B245" s="14" t="s">
        <v>7</v>
      </c>
      <c r="C245" s="14" t="s">
        <v>17</v>
      </c>
      <c r="D245" s="15">
        <v>61010</v>
      </c>
      <c r="E245" s="14" t="s">
        <v>915</v>
      </c>
      <c r="F245" s="14">
        <v>0</v>
      </c>
      <c r="G245" s="30">
        <f t="shared" si="3"/>
        <v>20</v>
      </c>
      <c r="H245" s="34">
        <f>bonus_calc2[[#This Row],[Total Over Time in Hours]]*Table5[[#This Row],[Rate Per hour]]</f>
        <v>0</v>
      </c>
    </row>
    <row r="246" spans="1:8" x14ac:dyDescent="0.3">
      <c r="A246" s="1" t="s">
        <v>285</v>
      </c>
      <c r="B246" s="14" t="s">
        <v>12</v>
      </c>
      <c r="C246" s="14" t="s">
        <v>17</v>
      </c>
      <c r="D246" s="15">
        <v>76300</v>
      </c>
      <c r="E246" s="14" t="s">
        <v>915</v>
      </c>
      <c r="F246" s="14">
        <v>0</v>
      </c>
      <c r="G246" s="30">
        <f t="shared" si="3"/>
        <v>20</v>
      </c>
      <c r="H246" s="34">
        <f>bonus_calc2[[#This Row],[Total Over Time in Hours]]*Table5[[#This Row],[Rate Per hour]]</f>
        <v>0</v>
      </c>
    </row>
    <row r="247" spans="1:8" x14ac:dyDescent="0.3">
      <c r="A247" s="1" t="s">
        <v>286</v>
      </c>
      <c r="B247" s="14" t="s">
        <v>7</v>
      </c>
      <c r="C247" s="14" t="s">
        <v>24</v>
      </c>
      <c r="D247" s="15">
        <v>117020</v>
      </c>
      <c r="E247" s="14" t="s">
        <v>915</v>
      </c>
      <c r="F247" s="14">
        <v>0</v>
      </c>
      <c r="G247" s="30">
        <f t="shared" si="3"/>
        <v>20</v>
      </c>
      <c r="H247" s="34">
        <f>bonus_calc2[[#This Row],[Total Over Time in Hours]]*Table5[[#This Row],[Rate Per hour]]</f>
        <v>0</v>
      </c>
    </row>
    <row r="248" spans="1:8" x14ac:dyDescent="0.3">
      <c r="A248" s="1" t="s">
        <v>287</v>
      </c>
      <c r="B248" s="14" t="s">
        <v>12</v>
      </c>
      <c r="C248" s="14" t="s">
        <v>48</v>
      </c>
      <c r="D248" s="15">
        <v>77130</v>
      </c>
      <c r="E248" s="14" t="s">
        <v>915</v>
      </c>
      <c r="F248" s="14">
        <v>0</v>
      </c>
      <c r="G248" s="30">
        <f t="shared" si="3"/>
        <v>20</v>
      </c>
      <c r="H248" s="34">
        <f>bonus_calc2[[#This Row],[Total Over Time in Hours]]*Table5[[#This Row],[Rate Per hour]]</f>
        <v>0</v>
      </c>
    </row>
    <row r="249" spans="1:8" x14ac:dyDescent="0.3">
      <c r="A249" s="1" t="s">
        <v>288</v>
      </c>
      <c r="B249" s="14" t="s">
        <v>12</v>
      </c>
      <c r="C249" s="14" t="s">
        <v>45</v>
      </c>
      <c r="D249" s="15">
        <v>106930</v>
      </c>
      <c r="E249" s="14" t="s">
        <v>915</v>
      </c>
      <c r="F249" s="14">
        <v>0</v>
      </c>
      <c r="G249" s="30">
        <f t="shared" si="3"/>
        <v>20</v>
      </c>
      <c r="H249" s="34">
        <f>bonus_calc2[[#This Row],[Total Over Time in Hours]]*Table5[[#This Row],[Rate Per hour]]</f>
        <v>0</v>
      </c>
    </row>
    <row r="250" spans="1:8" x14ac:dyDescent="0.3">
      <c r="A250" s="1" t="s">
        <v>289</v>
      </c>
      <c r="B250" s="14" t="s">
        <v>12</v>
      </c>
      <c r="C250" s="14" t="s">
        <v>37</v>
      </c>
      <c r="D250" s="15">
        <v>62090</v>
      </c>
      <c r="E250" s="14" t="s">
        <v>915</v>
      </c>
      <c r="F250" s="14">
        <v>0</v>
      </c>
      <c r="G250" s="30">
        <f t="shared" si="3"/>
        <v>20</v>
      </c>
      <c r="H250" s="34">
        <f>bonus_calc2[[#This Row],[Total Over Time in Hours]]*Table5[[#This Row],[Rate Per hour]]</f>
        <v>0</v>
      </c>
    </row>
    <row r="251" spans="1:8" x14ac:dyDescent="0.3">
      <c r="A251" s="1" t="s">
        <v>290</v>
      </c>
      <c r="B251" s="14" t="s">
        <v>12</v>
      </c>
      <c r="C251" s="14" t="s">
        <v>24</v>
      </c>
      <c r="D251" s="15">
        <v>61330</v>
      </c>
      <c r="E251" s="14" t="s">
        <v>915</v>
      </c>
      <c r="F251" s="14">
        <v>0</v>
      </c>
      <c r="G251" s="30">
        <f t="shared" si="3"/>
        <v>20</v>
      </c>
      <c r="H251" s="34">
        <f>bonus_calc2[[#This Row],[Total Over Time in Hours]]*Table5[[#This Row],[Rate Per hour]]</f>
        <v>0</v>
      </c>
    </row>
    <row r="252" spans="1:8" x14ac:dyDescent="0.3">
      <c r="A252" s="1" t="s">
        <v>291</v>
      </c>
      <c r="B252" s="14" t="s">
        <v>12</v>
      </c>
      <c r="C252" s="14" t="s">
        <v>8</v>
      </c>
      <c r="D252" s="15">
        <v>41600</v>
      </c>
      <c r="E252" s="14" t="s">
        <v>915</v>
      </c>
      <c r="F252" s="14">
        <v>0</v>
      </c>
      <c r="G252" s="30">
        <f t="shared" si="3"/>
        <v>20</v>
      </c>
      <c r="H252" s="34">
        <f>bonus_calc2[[#This Row],[Total Over Time in Hours]]*Table5[[#This Row],[Rate Per hour]]</f>
        <v>0</v>
      </c>
    </row>
    <row r="253" spans="1:8" x14ac:dyDescent="0.3">
      <c r="A253" s="1" t="s">
        <v>292</v>
      </c>
      <c r="B253" s="14" t="s">
        <v>12</v>
      </c>
      <c r="C253" s="14" t="s">
        <v>17</v>
      </c>
      <c r="D253" s="15">
        <v>105870</v>
      </c>
      <c r="E253" s="14" t="s">
        <v>915</v>
      </c>
      <c r="F253" s="14">
        <v>0</v>
      </c>
      <c r="G253" s="30">
        <f t="shared" si="3"/>
        <v>20</v>
      </c>
      <c r="H253" s="34">
        <f>bonus_calc2[[#This Row],[Total Over Time in Hours]]*Table5[[#This Row],[Rate Per hour]]</f>
        <v>0</v>
      </c>
    </row>
    <row r="254" spans="1:8" x14ac:dyDescent="0.3">
      <c r="A254" s="1" t="s">
        <v>293</v>
      </c>
      <c r="B254" s="14" t="s">
        <v>12</v>
      </c>
      <c r="C254" s="14" t="s">
        <v>48</v>
      </c>
      <c r="D254" s="15">
        <v>118300</v>
      </c>
      <c r="E254" s="14" t="s">
        <v>915</v>
      </c>
      <c r="F254" s="14">
        <v>0</v>
      </c>
      <c r="G254" s="30">
        <f t="shared" si="3"/>
        <v>20</v>
      </c>
      <c r="H254" s="34">
        <f>bonus_calc2[[#This Row],[Total Over Time in Hours]]*Table5[[#This Row],[Rate Per hour]]</f>
        <v>0</v>
      </c>
    </row>
    <row r="255" spans="1:8" x14ac:dyDescent="0.3">
      <c r="A255" s="1" t="s">
        <v>294</v>
      </c>
      <c r="B255" s="14" t="s">
        <v>7</v>
      </c>
      <c r="C255" s="14" t="s">
        <v>8</v>
      </c>
      <c r="D255" s="15">
        <v>99680</v>
      </c>
      <c r="E255" s="14" t="s">
        <v>921</v>
      </c>
      <c r="F255" s="14">
        <v>30</v>
      </c>
      <c r="G255" s="30">
        <f t="shared" si="3"/>
        <v>40</v>
      </c>
      <c r="H255" s="34">
        <f>bonus_calc2[[#This Row],[Total Over Time in Hours]]*Table5[[#This Row],[Rate Per hour]]</f>
        <v>1200</v>
      </c>
    </row>
    <row r="256" spans="1:8" x14ac:dyDescent="0.3">
      <c r="A256" s="1" t="s">
        <v>295</v>
      </c>
      <c r="B256" s="14" t="s">
        <v>12</v>
      </c>
      <c r="C256" s="14" t="s">
        <v>8</v>
      </c>
      <c r="D256" s="15">
        <v>101500</v>
      </c>
      <c r="E256" s="14" t="s">
        <v>915</v>
      </c>
      <c r="F256" s="14">
        <v>0</v>
      </c>
      <c r="G256" s="30">
        <f t="shared" si="3"/>
        <v>20</v>
      </c>
      <c r="H256" s="34">
        <f>bonus_calc2[[#This Row],[Total Over Time in Hours]]*Table5[[#This Row],[Rate Per hour]]</f>
        <v>0</v>
      </c>
    </row>
    <row r="257" spans="1:8" x14ac:dyDescent="0.3">
      <c r="A257" s="1" t="s">
        <v>296</v>
      </c>
      <c r="B257" s="14" t="s">
        <v>12</v>
      </c>
      <c r="C257" s="14" t="s">
        <v>48</v>
      </c>
      <c r="D257" s="15">
        <v>46160</v>
      </c>
      <c r="E257" s="14" t="s">
        <v>915</v>
      </c>
      <c r="F257" s="14">
        <v>0</v>
      </c>
      <c r="G257" s="30">
        <f t="shared" si="3"/>
        <v>20</v>
      </c>
      <c r="H257" s="34">
        <f>bonus_calc2[[#This Row],[Total Over Time in Hours]]*Table5[[#This Row],[Rate Per hour]]</f>
        <v>0</v>
      </c>
    </row>
    <row r="258" spans="1:8" x14ac:dyDescent="0.3">
      <c r="A258" s="1" t="s">
        <v>297</v>
      </c>
      <c r="B258" s="14" t="s">
        <v>7</v>
      </c>
      <c r="C258" s="14" t="s">
        <v>63</v>
      </c>
      <c r="D258" s="15">
        <v>41930</v>
      </c>
      <c r="E258" s="14" t="s">
        <v>921</v>
      </c>
      <c r="F258" s="14">
        <v>0</v>
      </c>
      <c r="G258" s="30">
        <f t="shared" ref="G258:G321" si="4">IF(F258&lt;30, 20, IF(F258&lt;60, 40, 60))</f>
        <v>20</v>
      </c>
      <c r="H258" s="34">
        <f>bonus_calc2[[#This Row],[Total Over Time in Hours]]*Table5[[#This Row],[Rate Per hour]]</f>
        <v>0</v>
      </c>
    </row>
    <row r="259" spans="1:8" x14ac:dyDescent="0.3">
      <c r="A259" s="1" t="s">
        <v>298</v>
      </c>
      <c r="B259" s="14" t="s">
        <v>12</v>
      </c>
      <c r="C259" s="14" t="s">
        <v>63</v>
      </c>
      <c r="D259" s="15">
        <v>73360</v>
      </c>
      <c r="E259" s="14" t="s">
        <v>915</v>
      </c>
      <c r="F259" s="14">
        <v>0</v>
      </c>
      <c r="G259" s="30">
        <f t="shared" si="4"/>
        <v>20</v>
      </c>
      <c r="H259" s="34">
        <f>bonus_calc2[[#This Row],[Total Over Time in Hours]]*Table5[[#This Row],[Rate Per hour]]</f>
        <v>0</v>
      </c>
    </row>
    <row r="260" spans="1:8" x14ac:dyDescent="0.3">
      <c r="A260" s="1" t="s">
        <v>299</v>
      </c>
      <c r="B260" s="14" t="s">
        <v>7</v>
      </c>
      <c r="C260" s="14" t="s">
        <v>24</v>
      </c>
      <c r="D260" s="15">
        <v>119550</v>
      </c>
      <c r="E260" s="14" t="s">
        <v>915</v>
      </c>
      <c r="F260" s="14">
        <v>0</v>
      </c>
      <c r="G260" s="30">
        <f t="shared" si="4"/>
        <v>20</v>
      </c>
      <c r="H260" s="34">
        <f>bonus_calc2[[#This Row],[Total Over Time in Hours]]*Table5[[#This Row],[Rate Per hour]]</f>
        <v>0</v>
      </c>
    </row>
    <row r="261" spans="1:8" x14ac:dyDescent="0.3">
      <c r="A261" s="1" t="s">
        <v>301</v>
      </c>
      <c r="B261" s="14" t="s">
        <v>12</v>
      </c>
      <c r="C261" s="14" t="s">
        <v>13</v>
      </c>
      <c r="D261" s="15">
        <v>53240</v>
      </c>
      <c r="E261" s="14" t="s">
        <v>915</v>
      </c>
      <c r="F261" s="14">
        <v>0</v>
      </c>
      <c r="G261" s="30">
        <f t="shared" si="4"/>
        <v>20</v>
      </c>
      <c r="H261" s="34">
        <f>bonus_calc2[[#This Row],[Total Over Time in Hours]]*Table5[[#This Row],[Rate Per hour]]</f>
        <v>0</v>
      </c>
    </row>
    <row r="262" spans="1:8" x14ac:dyDescent="0.3">
      <c r="A262" s="1" t="s">
        <v>302</v>
      </c>
      <c r="B262" s="14" t="s">
        <v>7</v>
      </c>
      <c r="C262" s="14" t="s">
        <v>63</v>
      </c>
      <c r="D262" s="15">
        <v>90880</v>
      </c>
      <c r="E262" s="14" t="s">
        <v>915</v>
      </c>
      <c r="F262" s="14">
        <v>0</v>
      </c>
      <c r="G262" s="30">
        <f t="shared" si="4"/>
        <v>20</v>
      </c>
      <c r="H262" s="34">
        <f>bonus_calc2[[#This Row],[Total Over Time in Hours]]*Table5[[#This Row],[Rate Per hour]]</f>
        <v>0</v>
      </c>
    </row>
    <row r="263" spans="1:8" x14ac:dyDescent="0.3">
      <c r="A263" s="1" t="s">
        <v>303</v>
      </c>
      <c r="B263" s="14" t="s">
        <v>7</v>
      </c>
      <c r="C263" s="14" t="s">
        <v>37</v>
      </c>
      <c r="D263" s="15">
        <v>44450</v>
      </c>
      <c r="E263" s="14" t="s">
        <v>915</v>
      </c>
      <c r="F263" s="14">
        <v>0</v>
      </c>
      <c r="G263" s="30">
        <f t="shared" si="4"/>
        <v>20</v>
      </c>
      <c r="H263" s="34">
        <f>bonus_calc2[[#This Row],[Total Over Time in Hours]]*Table5[[#This Row],[Rate Per hour]]</f>
        <v>0</v>
      </c>
    </row>
    <row r="264" spans="1:8" x14ac:dyDescent="0.3">
      <c r="A264" s="1" t="s">
        <v>304</v>
      </c>
      <c r="B264" s="14" t="s">
        <v>12</v>
      </c>
      <c r="C264" s="14" t="s">
        <v>63</v>
      </c>
      <c r="D264" s="15">
        <v>47670</v>
      </c>
      <c r="E264" s="14" t="s">
        <v>915</v>
      </c>
      <c r="F264" s="14">
        <v>0</v>
      </c>
      <c r="G264" s="30">
        <f t="shared" si="4"/>
        <v>20</v>
      </c>
      <c r="H264" s="34">
        <f>bonus_calc2[[#This Row],[Total Over Time in Hours]]*Table5[[#This Row],[Rate Per hour]]</f>
        <v>0</v>
      </c>
    </row>
    <row r="265" spans="1:8" x14ac:dyDescent="0.3">
      <c r="A265" s="1" t="s">
        <v>305</v>
      </c>
      <c r="B265" s="14" t="s">
        <v>7</v>
      </c>
      <c r="C265" s="14" t="s">
        <v>24</v>
      </c>
      <c r="D265" s="15">
        <v>111420</v>
      </c>
      <c r="E265" s="14" t="s">
        <v>921</v>
      </c>
      <c r="F265" s="14">
        <v>30</v>
      </c>
      <c r="G265" s="30">
        <f t="shared" si="4"/>
        <v>40</v>
      </c>
      <c r="H265" s="34">
        <f>bonus_calc2[[#This Row],[Total Over Time in Hours]]*Table5[[#This Row],[Rate Per hour]]</f>
        <v>1200</v>
      </c>
    </row>
    <row r="266" spans="1:8" x14ac:dyDescent="0.3">
      <c r="A266" s="1" t="s">
        <v>306</v>
      </c>
      <c r="B266" s="14" t="s">
        <v>7</v>
      </c>
      <c r="C266" s="14" t="s">
        <v>45</v>
      </c>
      <c r="D266" s="15">
        <v>47760</v>
      </c>
      <c r="E266" s="14" t="s">
        <v>915</v>
      </c>
      <c r="F266" s="14">
        <v>0</v>
      </c>
      <c r="G266" s="30">
        <f t="shared" si="4"/>
        <v>20</v>
      </c>
      <c r="H266" s="34">
        <f>bonus_calc2[[#This Row],[Total Over Time in Hours]]*Table5[[#This Row],[Rate Per hour]]</f>
        <v>0</v>
      </c>
    </row>
    <row r="267" spans="1:8" x14ac:dyDescent="0.3">
      <c r="A267" s="1" t="s">
        <v>307</v>
      </c>
      <c r="B267" s="14" t="s">
        <v>7</v>
      </c>
      <c r="C267" s="14" t="s">
        <v>8</v>
      </c>
      <c r="D267" s="15">
        <v>47650</v>
      </c>
      <c r="E267" s="14" t="s">
        <v>915</v>
      </c>
      <c r="F267" s="14">
        <v>0</v>
      </c>
      <c r="G267" s="30">
        <f t="shared" si="4"/>
        <v>20</v>
      </c>
      <c r="H267" s="34">
        <f>bonus_calc2[[#This Row],[Total Over Time in Hours]]*Table5[[#This Row],[Rate Per hour]]</f>
        <v>0</v>
      </c>
    </row>
    <row r="268" spans="1:8" x14ac:dyDescent="0.3">
      <c r="A268" s="1" t="s">
        <v>308</v>
      </c>
      <c r="B268" s="14" t="s">
        <v>12</v>
      </c>
      <c r="C268" s="14" t="s">
        <v>24</v>
      </c>
      <c r="D268" s="15">
        <v>103360</v>
      </c>
      <c r="E268" s="14" t="s">
        <v>915</v>
      </c>
      <c r="F268" s="14">
        <v>0</v>
      </c>
      <c r="G268" s="30">
        <f t="shared" si="4"/>
        <v>20</v>
      </c>
      <c r="H268" s="34">
        <f>bonus_calc2[[#This Row],[Total Over Time in Hours]]*Table5[[#This Row],[Rate Per hour]]</f>
        <v>0</v>
      </c>
    </row>
    <row r="269" spans="1:8" x14ac:dyDescent="0.3">
      <c r="A269" s="1" t="s">
        <v>309</v>
      </c>
      <c r="B269" s="14" t="s">
        <v>12</v>
      </c>
      <c r="C269" s="14" t="s">
        <v>8</v>
      </c>
      <c r="D269" s="15">
        <v>48530</v>
      </c>
      <c r="E269" s="14" t="s">
        <v>915</v>
      </c>
      <c r="F269" s="14">
        <v>0</v>
      </c>
      <c r="G269" s="30">
        <f t="shared" si="4"/>
        <v>20</v>
      </c>
      <c r="H269" s="34">
        <f>bonus_calc2[[#This Row],[Total Over Time in Hours]]*Table5[[#This Row],[Rate Per hour]]</f>
        <v>0</v>
      </c>
    </row>
    <row r="270" spans="1:8" x14ac:dyDescent="0.3">
      <c r="A270" s="1" t="s">
        <v>310</v>
      </c>
      <c r="B270" s="14" t="s">
        <v>7</v>
      </c>
      <c r="C270" s="14" t="s">
        <v>29</v>
      </c>
      <c r="D270" s="15">
        <v>72160</v>
      </c>
      <c r="E270" s="14" t="s">
        <v>921</v>
      </c>
      <c r="F270" s="14">
        <v>0</v>
      </c>
      <c r="G270" s="30">
        <f t="shared" si="4"/>
        <v>20</v>
      </c>
      <c r="H270" s="34">
        <f>bonus_calc2[[#This Row],[Total Over Time in Hours]]*Table5[[#This Row],[Rate Per hour]]</f>
        <v>0</v>
      </c>
    </row>
    <row r="271" spans="1:8" x14ac:dyDescent="0.3">
      <c r="A271" s="1" t="s">
        <v>311</v>
      </c>
      <c r="B271" s="14" t="s">
        <v>7</v>
      </c>
      <c r="C271" s="14" t="s">
        <v>50</v>
      </c>
      <c r="D271" s="15">
        <v>60800</v>
      </c>
      <c r="E271" s="14" t="s">
        <v>915</v>
      </c>
      <c r="F271" s="14">
        <v>0</v>
      </c>
      <c r="G271" s="30">
        <f t="shared" si="4"/>
        <v>20</v>
      </c>
      <c r="H271" s="34">
        <f>bonus_calc2[[#This Row],[Total Over Time in Hours]]*Table5[[#This Row],[Rate Per hour]]</f>
        <v>0</v>
      </c>
    </row>
    <row r="272" spans="1:8" x14ac:dyDescent="0.3">
      <c r="A272" s="1" t="s">
        <v>312</v>
      </c>
      <c r="B272" s="14" t="s">
        <v>7</v>
      </c>
      <c r="C272" s="14" t="s">
        <v>24</v>
      </c>
      <c r="D272" s="15">
        <v>74010</v>
      </c>
      <c r="E272" s="14" t="s">
        <v>921</v>
      </c>
      <c r="F272" s="14">
        <v>0</v>
      </c>
      <c r="G272" s="30">
        <f t="shared" si="4"/>
        <v>20</v>
      </c>
      <c r="H272" s="34">
        <f>bonus_calc2[[#This Row],[Total Over Time in Hours]]*Table5[[#This Row],[Rate Per hour]]</f>
        <v>0</v>
      </c>
    </row>
    <row r="273" spans="1:8" x14ac:dyDescent="0.3">
      <c r="A273" s="1" t="s">
        <v>313</v>
      </c>
      <c r="B273" s="14" t="s">
        <v>12</v>
      </c>
      <c r="C273" s="14" t="s">
        <v>29</v>
      </c>
      <c r="D273" s="15">
        <v>60760</v>
      </c>
      <c r="E273" s="14" t="s">
        <v>921</v>
      </c>
      <c r="F273" s="14">
        <v>10</v>
      </c>
      <c r="G273" s="30">
        <f t="shared" si="4"/>
        <v>20</v>
      </c>
      <c r="H273" s="34">
        <f>bonus_calc2[[#This Row],[Total Over Time in Hours]]*Table5[[#This Row],[Rate Per hour]]</f>
        <v>200</v>
      </c>
    </row>
    <row r="274" spans="1:8" x14ac:dyDescent="0.3">
      <c r="A274" s="1" t="s">
        <v>314</v>
      </c>
      <c r="B274" s="14" t="s">
        <v>12</v>
      </c>
      <c r="C274" s="14" t="s">
        <v>45</v>
      </c>
      <c r="D274" s="15">
        <v>74550</v>
      </c>
      <c r="E274" s="14" t="s">
        <v>915</v>
      </c>
      <c r="F274" s="14">
        <v>0</v>
      </c>
      <c r="G274" s="30">
        <f t="shared" si="4"/>
        <v>20</v>
      </c>
      <c r="H274" s="34">
        <f>bonus_calc2[[#This Row],[Total Over Time in Hours]]*Table5[[#This Row],[Rate Per hour]]</f>
        <v>0</v>
      </c>
    </row>
    <row r="275" spans="1:8" x14ac:dyDescent="0.3">
      <c r="A275" s="1" t="s">
        <v>315</v>
      </c>
      <c r="B275" s="14" t="s">
        <v>12</v>
      </c>
      <c r="C275" s="14" t="s">
        <v>19</v>
      </c>
      <c r="D275" s="15">
        <v>32500</v>
      </c>
      <c r="E275" s="14" t="s">
        <v>915</v>
      </c>
      <c r="F275" s="14">
        <v>0</v>
      </c>
      <c r="G275" s="30">
        <f t="shared" si="4"/>
        <v>20</v>
      </c>
      <c r="H275" s="34">
        <f>bonus_calc2[[#This Row],[Total Over Time in Hours]]*Table5[[#This Row],[Rate Per hour]]</f>
        <v>0</v>
      </c>
    </row>
    <row r="276" spans="1:8" x14ac:dyDescent="0.3">
      <c r="A276" s="1" t="s">
        <v>316</v>
      </c>
      <c r="B276" s="14" t="s">
        <v>7</v>
      </c>
      <c r="C276" s="14" t="s">
        <v>923</v>
      </c>
      <c r="D276" s="15">
        <v>110040</v>
      </c>
      <c r="E276" s="14" t="s">
        <v>915</v>
      </c>
      <c r="F276" s="14">
        <v>0</v>
      </c>
      <c r="G276" s="30">
        <f t="shared" si="4"/>
        <v>20</v>
      </c>
      <c r="H276" s="34">
        <f>bonus_calc2[[#This Row],[Total Over Time in Hours]]*Table5[[#This Row],[Rate Per hour]]</f>
        <v>0</v>
      </c>
    </row>
    <row r="277" spans="1:8" x14ac:dyDescent="0.3">
      <c r="A277" s="1" t="s">
        <v>317</v>
      </c>
      <c r="B277" s="14" t="s">
        <v>7</v>
      </c>
      <c r="C277" s="14" t="s">
        <v>37</v>
      </c>
      <c r="D277" s="15">
        <v>99750</v>
      </c>
      <c r="E277" s="14" t="s">
        <v>921</v>
      </c>
      <c r="F277" s="14">
        <v>20</v>
      </c>
      <c r="G277" s="30">
        <f t="shared" si="4"/>
        <v>20</v>
      </c>
      <c r="H277" s="34">
        <f>bonus_calc2[[#This Row],[Total Over Time in Hours]]*Table5[[#This Row],[Rate Per hour]]</f>
        <v>400</v>
      </c>
    </row>
    <row r="278" spans="1:8" x14ac:dyDescent="0.3">
      <c r="A278" s="1" t="s">
        <v>319</v>
      </c>
      <c r="B278" s="14" t="s">
        <v>7</v>
      </c>
      <c r="C278" s="14" t="s">
        <v>32</v>
      </c>
      <c r="D278" s="15">
        <v>92470</v>
      </c>
      <c r="E278" s="14" t="s">
        <v>915</v>
      </c>
      <c r="F278" s="14">
        <v>0</v>
      </c>
      <c r="G278" s="30">
        <f t="shared" si="4"/>
        <v>20</v>
      </c>
      <c r="H278" s="34">
        <f>bonus_calc2[[#This Row],[Total Over Time in Hours]]*Table5[[#This Row],[Rate Per hour]]</f>
        <v>0</v>
      </c>
    </row>
    <row r="279" spans="1:8" x14ac:dyDescent="0.3">
      <c r="A279" s="1" t="s">
        <v>320</v>
      </c>
      <c r="B279" s="14" t="s">
        <v>12</v>
      </c>
      <c r="C279" s="14" t="s">
        <v>50</v>
      </c>
      <c r="D279" s="15">
        <v>109980</v>
      </c>
      <c r="E279" s="14" t="s">
        <v>921</v>
      </c>
      <c r="F279" s="14">
        <v>10</v>
      </c>
      <c r="G279" s="30">
        <f t="shared" si="4"/>
        <v>20</v>
      </c>
      <c r="H279" s="34">
        <f>bonus_calc2[[#This Row],[Total Over Time in Hours]]*Table5[[#This Row],[Rate Per hour]]</f>
        <v>200</v>
      </c>
    </row>
    <row r="280" spans="1:8" x14ac:dyDescent="0.3">
      <c r="A280" s="1" t="s">
        <v>321</v>
      </c>
      <c r="B280" s="14" t="s">
        <v>12</v>
      </c>
      <c r="C280" s="14" t="s">
        <v>24</v>
      </c>
      <c r="D280" s="15">
        <v>41790</v>
      </c>
      <c r="E280" s="14" t="s">
        <v>915</v>
      </c>
      <c r="F280" s="14">
        <v>0</v>
      </c>
      <c r="G280" s="30">
        <f t="shared" si="4"/>
        <v>20</v>
      </c>
      <c r="H280" s="34">
        <f>bonus_calc2[[#This Row],[Total Over Time in Hours]]*Table5[[#This Row],[Rate Per hour]]</f>
        <v>0</v>
      </c>
    </row>
    <row r="281" spans="1:8" x14ac:dyDescent="0.3">
      <c r="A281" s="1" t="s">
        <v>322</v>
      </c>
      <c r="B281" s="14" t="s">
        <v>12</v>
      </c>
      <c r="C281" s="14" t="s">
        <v>63</v>
      </c>
      <c r="D281" s="15">
        <v>86360</v>
      </c>
      <c r="E281" s="14" t="s">
        <v>915</v>
      </c>
      <c r="F281" s="14">
        <v>0</v>
      </c>
      <c r="G281" s="30">
        <f t="shared" si="4"/>
        <v>20</v>
      </c>
      <c r="H281" s="34">
        <f>bonus_calc2[[#This Row],[Total Over Time in Hours]]*Table5[[#This Row],[Rate Per hour]]</f>
        <v>0</v>
      </c>
    </row>
    <row r="282" spans="1:8" x14ac:dyDescent="0.3">
      <c r="A282" s="1" t="s">
        <v>323</v>
      </c>
      <c r="B282" s="14" t="s">
        <v>7</v>
      </c>
      <c r="C282" s="14" t="s">
        <v>29</v>
      </c>
      <c r="D282" s="15">
        <v>65570</v>
      </c>
      <c r="E282" s="14" t="s">
        <v>921</v>
      </c>
      <c r="F282" s="14">
        <v>30</v>
      </c>
      <c r="G282" s="30">
        <f t="shared" si="4"/>
        <v>40</v>
      </c>
      <c r="H282" s="34">
        <f>bonus_calc2[[#This Row],[Total Over Time in Hours]]*Table5[[#This Row],[Rate Per hour]]</f>
        <v>1200</v>
      </c>
    </row>
    <row r="283" spans="1:8" x14ac:dyDescent="0.3">
      <c r="A283" s="1" t="s">
        <v>324</v>
      </c>
      <c r="B283" s="14" t="s">
        <v>12</v>
      </c>
      <c r="C283" s="14" t="s">
        <v>50</v>
      </c>
      <c r="D283" s="15">
        <v>69160</v>
      </c>
      <c r="E283" s="14" t="s">
        <v>915</v>
      </c>
      <c r="F283" s="14">
        <v>0</v>
      </c>
      <c r="G283" s="30">
        <f t="shared" si="4"/>
        <v>20</v>
      </c>
      <c r="H283" s="34">
        <f>bonus_calc2[[#This Row],[Total Over Time in Hours]]*Table5[[#This Row],[Rate Per hour]]</f>
        <v>0</v>
      </c>
    </row>
    <row r="284" spans="1:8" x14ac:dyDescent="0.3">
      <c r="A284" s="1" t="s">
        <v>325</v>
      </c>
      <c r="B284" s="14" t="s">
        <v>12</v>
      </c>
      <c r="C284" s="14" t="s">
        <v>50</v>
      </c>
      <c r="D284" s="15">
        <v>41570</v>
      </c>
      <c r="E284" s="14" t="s">
        <v>915</v>
      </c>
      <c r="F284" s="14">
        <v>0</v>
      </c>
      <c r="G284" s="30">
        <f t="shared" si="4"/>
        <v>20</v>
      </c>
      <c r="H284" s="34">
        <f>bonus_calc2[[#This Row],[Total Over Time in Hours]]*Table5[[#This Row],[Rate Per hour]]</f>
        <v>0</v>
      </c>
    </row>
    <row r="285" spans="1:8" x14ac:dyDescent="0.3">
      <c r="A285" s="1" t="s">
        <v>326</v>
      </c>
      <c r="B285" s="14" t="s">
        <v>12</v>
      </c>
      <c r="C285" s="14" t="s">
        <v>13</v>
      </c>
      <c r="D285" s="15">
        <v>83400</v>
      </c>
      <c r="E285" s="14" t="s">
        <v>921</v>
      </c>
      <c r="F285" s="14">
        <v>30</v>
      </c>
      <c r="G285" s="30">
        <f t="shared" si="4"/>
        <v>40</v>
      </c>
      <c r="H285" s="34">
        <f>bonus_calc2[[#This Row],[Total Over Time in Hours]]*Table5[[#This Row],[Rate Per hour]]</f>
        <v>1200</v>
      </c>
    </row>
    <row r="286" spans="1:8" x14ac:dyDescent="0.3">
      <c r="A286" s="1" t="s">
        <v>327</v>
      </c>
      <c r="B286" s="14" t="s">
        <v>12</v>
      </c>
      <c r="C286" s="14" t="s">
        <v>13</v>
      </c>
      <c r="D286" s="15">
        <v>67660</v>
      </c>
      <c r="E286" s="14" t="s">
        <v>921</v>
      </c>
      <c r="F286" s="14">
        <v>10</v>
      </c>
      <c r="G286" s="30">
        <f t="shared" si="4"/>
        <v>20</v>
      </c>
      <c r="H286" s="34">
        <f>bonus_calc2[[#This Row],[Total Over Time in Hours]]*Table5[[#This Row],[Rate Per hour]]</f>
        <v>200</v>
      </c>
    </row>
    <row r="287" spans="1:8" x14ac:dyDescent="0.3">
      <c r="A287" s="1" t="s">
        <v>328</v>
      </c>
      <c r="B287" s="14" t="s">
        <v>12</v>
      </c>
      <c r="C287" s="14" t="s">
        <v>29</v>
      </c>
      <c r="D287" s="15">
        <v>34470</v>
      </c>
      <c r="E287" s="14" t="s">
        <v>915</v>
      </c>
      <c r="F287" s="14">
        <v>0</v>
      </c>
      <c r="G287" s="30">
        <f t="shared" si="4"/>
        <v>20</v>
      </c>
      <c r="H287" s="34">
        <f>bonus_calc2[[#This Row],[Total Over Time in Hours]]*Table5[[#This Row],[Rate Per hour]]</f>
        <v>0</v>
      </c>
    </row>
    <row r="288" spans="1:8" x14ac:dyDescent="0.3">
      <c r="A288" s="1" t="s">
        <v>329</v>
      </c>
      <c r="B288" s="14" t="s">
        <v>7</v>
      </c>
      <c r="C288" s="14" t="s">
        <v>17</v>
      </c>
      <c r="D288" s="15">
        <v>38240</v>
      </c>
      <c r="E288" s="14" t="s">
        <v>921</v>
      </c>
      <c r="F288" s="14">
        <v>30</v>
      </c>
      <c r="G288" s="30">
        <f t="shared" si="4"/>
        <v>40</v>
      </c>
      <c r="H288" s="34">
        <f>bonus_calc2[[#This Row],[Total Over Time in Hours]]*Table5[[#This Row],[Rate Per hour]]</f>
        <v>1200</v>
      </c>
    </row>
    <row r="289" spans="1:8" x14ac:dyDescent="0.3">
      <c r="A289" s="1" t="s">
        <v>330</v>
      </c>
      <c r="B289" s="14" t="s">
        <v>12</v>
      </c>
      <c r="C289" s="14" t="s">
        <v>24</v>
      </c>
      <c r="D289" s="15">
        <v>78380</v>
      </c>
      <c r="E289" s="14" t="s">
        <v>915</v>
      </c>
      <c r="F289" s="14">
        <v>0</v>
      </c>
      <c r="G289" s="30">
        <f t="shared" si="4"/>
        <v>20</v>
      </c>
      <c r="H289" s="34">
        <f>bonus_calc2[[#This Row],[Total Over Time in Hours]]*Table5[[#This Row],[Rate Per hour]]</f>
        <v>0</v>
      </c>
    </row>
    <row r="290" spans="1:8" x14ac:dyDescent="0.3">
      <c r="A290" s="1" t="s">
        <v>331</v>
      </c>
      <c r="B290" s="14" t="s">
        <v>7</v>
      </c>
      <c r="C290" s="14" t="s">
        <v>13</v>
      </c>
      <c r="D290" s="15">
        <v>72500</v>
      </c>
      <c r="E290" s="14" t="s">
        <v>921</v>
      </c>
      <c r="F290" s="14">
        <v>20</v>
      </c>
      <c r="G290" s="30">
        <f t="shared" si="4"/>
        <v>20</v>
      </c>
      <c r="H290" s="34">
        <f>bonus_calc2[[#This Row],[Total Over Time in Hours]]*Table5[[#This Row],[Rate Per hour]]</f>
        <v>400</v>
      </c>
    </row>
    <row r="291" spans="1:8" x14ac:dyDescent="0.3">
      <c r="A291" s="1" t="s">
        <v>332</v>
      </c>
      <c r="B291" s="14" t="s">
        <v>7</v>
      </c>
      <c r="C291" s="14" t="s">
        <v>17</v>
      </c>
      <c r="D291" s="15">
        <v>115640</v>
      </c>
      <c r="E291" s="14" t="s">
        <v>915</v>
      </c>
      <c r="F291" s="14">
        <v>0</v>
      </c>
      <c r="G291" s="30">
        <f t="shared" si="4"/>
        <v>20</v>
      </c>
      <c r="H291" s="34">
        <f>bonus_calc2[[#This Row],[Total Over Time in Hours]]*Table5[[#This Row],[Rate Per hour]]</f>
        <v>0</v>
      </c>
    </row>
    <row r="292" spans="1:8" x14ac:dyDescent="0.3">
      <c r="A292" s="1" t="s">
        <v>333</v>
      </c>
      <c r="B292" s="14" t="s">
        <v>12</v>
      </c>
      <c r="C292" s="14" t="s">
        <v>19</v>
      </c>
      <c r="D292" s="15">
        <v>46250</v>
      </c>
      <c r="E292" s="14" t="s">
        <v>921</v>
      </c>
      <c r="F292" s="14">
        <v>90</v>
      </c>
      <c r="G292" s="30">
        <f t="shared" si="4"/>
        <v>60</v>
      </c>
      <c r="H292" s="34">
        <f>bonus_calc2[[#This Row],[Total Over Time in Hours]]*Table5[[#This Row],[Rate Per hour]]</f>
        <v>5400</v>
      </c>
    </row>
    <row r="293" spans="1:8" x14ac:dyDescent="0.3">
      <c r="A293" s="1" t="s">
        <v>334</v>
      </c>
      <c r="B293" s="14" t="s">
        <v>12</v>
      </c>
      <c r="C293" s="14" t="s">
        <v>24</v>
      </c>
      <c r="D293" s="15">
        <v>82120</v>
      </c>
      <c r="E293" s="14" t="s">
        <v>915</v>
      </c>
      <c r="F293" s="14">
        <v>0</v>
      </c>
      <c r="G293" s="30">
        <f t="shared" si="4"/>
        <v>20</v>
      </c>
      <c r="H293" s="34">
        <f>bonus_calc2[[#This Row],[Total Over Time in Hours]]*Table5[[#This Row],[Rate Per hour]]</f>
        <v>0</v>
      </c>
    </row>
    <row r="294" spans="1:8" x14ac:dyDescent="0.3">
      <c r="A294" s="1" t="s">
        <v>335</v>
      </c>
      <c r="B294" s="14" t="s">
        <v>7</v>
      </c>
      <c r="C294" s="14" t="s">
        <v>48</v>
      </c>
      <c r="D294" s="15">
        <v>108160</v>
      </c>
      <c r="E294" s="14" t="s">
        <v>915</v>
      </c>
      <c r="F294" s="14">
        <v>0</v>
      </c>
      <c r="G294" s="30">
        <f t="shared" si="4"/>
        <v>20</v>
      </c>
      <c r="H294" s="34">
        <f>bonus_calc2[[#This Row],[Total Over Time in Hours]]*Table5[[#This Row],[Rate Per hour]]</f>
        <v>0</v>
      </c>
    </row>
    <row r="295" spans="1:8" x14ac:dyDescent="0.3">
      <c r="A295" s="1" t="s">
        <v>336</v>
      </c>
      <c r="B295" s="14" t="s">
        <v>12</v>
      </c>
      <c r="C295" s="14" t="s">
        <v>32</v>
      </c>
      <c r="D295" s="15">
        <v>108360</v>
      </c>
      <c r="E295" s="14" t="s">
        <v>921</v>
      </c>
      <c r="F295" s="14">
        <v>10</v>
      </c>
      <c r="G295" s="30">
        <f t="shared" si="4"/>
        <v>20</v>
      </c>
      <c r="H295" s="34">
        <f>bonus_calc2[[#This Row],[Total Over Time in Hours]]*Table5[[#This Row],[Rate Per hour]]</f>
        <v>200</v>
      </c>
    </row>
    <row r="296" spans="1:8" x14ac:dyDescent="0.3">
      <c r="A296" s="1" t="s">
        <v>337</v>
      </c>
      <c r="B296" s="14" t="s">
        <v>7</v>
      </c>
      <c r="C296" s="14" t="s">
        <v>8</v>
      </c>
      <c r="D296" s="15">
        <v>77840</v>
      </c>
      <c r="E296" s="14" t="s">
        <v>921</v>
      </c>
      <c r="F296" s="14">
        <v>10</v>
      </c>
      <c r="G296" s="30">
        <f t="shared" si="4"/>
        <v>20</v>
      </c>
      <c r="H296" s="34">
        <f>bonus_calc2[[#This Row],[Total Over Time in Hours]]*Table5[[#This Row],[Rate Per hour]]</f>
        <v>200</v>
      </c>
    </row>
    <row r="297" spans="1:8" x14ac:dyDescent="0.3">
      <c r="A297" s="1" t="s">
        <v>338</v>
      </c>
      <c r="B297" s="14" t="s">
        <v>12</v>
      </c>
      <c r="C297" s="14" t="s">
        <v>29</v>
      </c>
      <c r="D297" s="15">
        <v>85180</v>
      </c>
      <c r="E297" s="14" t="s">
        <v>915</v>
      </c>
      <c r="F297" s="14">
        <v>0</v>
      </c>
      <c r="G297" s="30">
        <f t="shared" si="4"/>
        <v>20</v>
      </c>
      <c r="H297" s="34">
        <f>bonus_calc2[[#This Row],[Total Over Time in Hours]]*Table5[[#This Row],[Rate Per hour]]</f>
        <v>0</v>
      </c>
    </row>
    <row r="298" spans="1:8" x14ac:dyDescent="0.3">
      <c r="A298" s="1" t="s">
        <v>339</v>
      </c>
      <c r="B298" s="14" t="s">
        <v>7</v>
      </c>
      <c r="C298" s="14" t="s">
        <v>32</v>
      </c>
      <c r="D298" s="15">
        <v>85920</v>
      </c>
      <c r="E298" s="14" t="s">
        <v>915</v>
      </c>
      <c r="F298" s="14">
        <v>0</v>
      </c>
      <c r="G298" s="30">
        <f t="shared" si="4"/>
        <v>20</v>
      </c>
      <c r="H298" s="34">
        <f>bonus_calc2[[#This Row],[Total Over Time in Hours]]*Table5[[#This Row],[Rate Per hour]]</f>
        <v>0</v>
      </c>
    </row>
    <row r="299" spans="1:8" x14ac:dyDescent="0.3">
      <c r="A299" s="1" t="s">
        <v>340</v>
      </c>
      <c r="B299" s="14" t="s">
        <v>7</v>
      </c>
      <c r="C299" s="14" t="s">
        <v>8</v>
      </c>
      <c r="D299" s="15">
        <v>106490</v>
      </c>
      <c r="E299" s="14" t="s">
        <v>915</v>
      </c>
      <c r="F299" s="14">
        <v>0</v>
      </c>
      <c r="G299" s="30">
        <f t="shared" si="4"/>
        <v>20</v>
      </c>
      <c r="H299" s="34">
        <f>bonus_calc2[[#This Row],[Total Over Time in Hours]]*Table5[[#This Row],[Rate Per hour]]</f>
        <v>0</v>
      </c>
    </row>
    <row r="300" spans="1:8" x14ac:dyDescent="0.3">
      <c r="A300" s="1" t="s">
        <v>342</v>
      </c>
      <c r="B300" s="14" t="s">
        <v>7</v>
      </c>
      <c r="C300" s="14" t="s">
        <v>13</v>
      </c>
      <c r="D300" s="15">
        <v>38520</v>
      </c>
      <c r="E300" s="14" t="s">
        <v>915</v>
      </c>
      <c r="F300" s="14">
        <v>0</v>
      </c>
      <c r="G300" s="30">
        <f t="shared" si="4"/>
        <v>20</v>
      </c>
      <c r="H300" s="34">
        <f>bonus_calc2[[#This Row],[Total Over Time in Hours]]*Table5[[#This Row],[Rate Per hour]]</f>
        <v>0</v>
      </c>
    </row>
    <row r="301" spans="1:8" x14ac:dyDescent="0.3">
      <c r="A301" s="1" t="s">
        <v>343</v>
      </c>
      <c r="B301" s="14" t="s">
        <v>7</v>
      </c>
      <c r="C301" s="14" t="s">
        <v>29</v>
      </c>
      <c r="D301" s="15">
        <v>49530</v>
      </c>
      <c r="E301" s="14" t="s">
        <v>915</v>
      </c>
      <c r="F301" s="14">
        <v>0</v>
      </c>
      <c r="G301" s="30">
        <f t="shared" si="4"/>
        <v>20</v>
      </c>
      <c r="H301" s="34">
        <f>bonus_calc2[[#This Row],[Total Over Time in Hours]]*Table5[[#This Row],[Rate Per hour]]</f>
        <v>0</v>
      </c>
    </row>
    <row r="302" spans="1:8" x14ac:dyDescent="0.3">
      <c r="A302" s="1" t="s">
        <v>344</v>
      </c>
      <c r="B302" s="14" t="s">
        <v>7</v>
      </c>
      <c r="C302" s="14" t="s">
        <v>13</v>
      </c>
      <c r="D302" s="15">
        <v>29610</v>
      </c>
      <c r="E302" s="14" t="s">
        <v>915</v>
      </c>
      <c r="F302" s="14">
        <v>0</v>
      </c>
      <c r="G302" s="30">
        <f t="shared" si="4"/>
        <v>20</v>
      </c>
      <c r="H302" s="34">
        <f>bonus_calc2[[#This Row],[Total Over Time in Hours]]*Table5[[#This Row],[Rate Per hour]]</f>
        <v>0</v>
      </c>
    </row>
    <row r="303" spans="1:8" x14ac:dyDescent="0.3">
      <c r="A303" s="1" t="s">
        <v>345</v>
      </c>
      <c r="B303" s="14" t="s">
        <v>7</v>
      </c>
      <c r="C303" s="14" t="s">
        <v>923</v>
      </c>
      <c r="D303" s="15">
        <v>84170</v>
      </c>
      <c r="E303" s="14" t="s">
        <v>915</v>
      </c>
      <c r="F303" s="14">
        <v>0</v>
      </c>
      <c r="G303" s="30">
        <f t="shared" si="4"/>
        <v>20</v>
      </c>
      <c r="H303" s="34">
        <f>bonus_calc2[[#This Row],[Total Over Time in Hours]]*Table5[[#This Row],[Rate Per hour]]</f>
        <v>0</v>
      </c>
    </row>
    <row r="304" spans="1:8" x14ac:dyDescent="0.3">
      <c r="A304" s="1" t="s">
        <v>346</v>
      </c>
      <c r="B304" s="14" t="s">
        <v>12</v>
      </c>
      <c r="C304" s="14" t="s">
        <v>32</v>
      </c>
      <c r="D304" s="15">
        <v>92190</v>
      </c>
      <c r="E304" s="14" t="s">
        <v>915</v>
      </c>
      <c r="F304" s="14">
        <v>0</v>
      </c>
      <c r="G304" s="30">
        <f t="shared" si="4"/>
        <v>20</v>
      </c>
      <c r="H304" s="34">
        <f>bonus_calc2[[#This Row],[Total Over Time in Hours]]*Table5[[#This Row],[Rate Per hour]]</f>
        <v>0</v>
      </c>
    </row>
    <row r="305" spans="1:8" x14ac:dyDescent="0.3">
      <c r="A305" s="1" t="s">
        <v>347</v>
      </c>
      <c r="B305" s="14" t="s">
        <v>7</v>
      </c>
      <c r="C305" s="14" t="s">
        <v>50</v>
      </c>
      <c r="D305" s="15">
        <v>82240</v>
      </c>
      <c r="E305" s="14" t="s">
        <v>915</v>
      </c>
      <c r="F305" s="14">
        <v>0</v>
      </c>
      <c r="G305" s="30">
        <f t="shared" si="4"/>
        <v>20</v>
      </c>
      <c r="H305" s="34">
        <f>bonus_calc2[[#This Row],[Total Over Time in Hours]]*Table5[[#This Row],[Rate Per hour]]</f>
        <v>0</v>
      </c>
    </row>
    <row r="306" spans="1:8" x14ac:dyDescent="0.3">
      <c r="A306" s="1" t="s">
        <v>348</v>
      </c>
      <c r="B306" s="14" t="s">
        <v>7</v>
      </c>
      <c r="C306" s="14" t="s">
        <v>8</v>
      </c>
      <c r="D306" s="15">
        <v>87850</v>
      </c>
      <c r="E306" s="14" t="s">
        <v>915</v>
      </c>
      <c r="F306" s="14">
        <v>0</v>
      </c>
      <c r="G306" s="30">
        <f t="shared" si="4"/>
        <v>20</v>
      </c>
      <c r="H306" s="34">
        <f>bonus_calc2[[#This Row],[Total Over Time in Hours]]*Table5[[#This Row],[Rate Per hour]]</f>
        <v>0</v>
      </c>
    </row>
    <row r="307" spans="1:8" x14ac:dyDescent="0.3">
      <c r="A307" s="1" t="s">
        <v>349</v>
      </c>
      <c r="B307" s="14" t="s">
        <v>7</v>
      </c>
      <c r="C307" s="14" t="s">
        <v>24</v>
      </c>
      <c r="D307" s="15">
        <v>43700</v>
      </c>
      <c r="E307" s="14" t="s">
        <v>915</v>
      </c>
      <c r="F307" s="14">
        <v>0</v>
      </c>
      <c r="G307" s="30">
        <f t="shared" si="4"/>
        <v>20</v>
      </c>
      <c r="H307" s="34">
        <f>bonus_calc2[[#This Row],[Total Over Time in Hours]]*Table5[[#This Row],[Rate Per hour]]</f>
        <v>0</v>
      </c>
    </row>
    <row r="308" spans="1:8" x14ac:dyDescent="0.3">
      <c r="A308" s="1" t="s">
        <v>350</v>
      </c>
      <c r="B308" s="14" t="s">
        <v>7</v>
      </c>
      <c r="C308" s="14" t="s">
        <v>50</v>
      </c>
      <c r="D308" s="15">
        <v>88690</v>
      </c>
      <c r="E308" s="14" t="s">
        <v>915</v>
      </c>
      <c r="F308" s="14">
        <v>0</v>
      </c>
      <c r="G308" s="30">
        <f t="shared" si="4"/>
        <v>20</v>
      </c>
      <c r="H308" s="34">
        <f>bonus_calc2[[#This Row],[Total Over Time in Hours]]*Table5[[#This Row],[Rate Per hour]]</f>
        <v>0</v>
      </c>
    </row>
    <row r="309" spans="1:8" x14ac:dyDescent="0.3">
      <c r="A309" s="1" t="s">
        <v>351</v>
      </c>
      <c r="B309" s="14" t="s">
        <v>12</v>
      </c>
      <c r="C309" s="14" t="s">
        <v>29</v>
      </c>
      <c r="D309" s="15">
        <v>31820</v>
      </c>
      <c r="E309" s="14" t="s">
        <v>915</v>
      </c>
      <c r="F309" s="14">
        <v>0</v>
      </c>
      <c r="G309" s="30">
        <f t="shared" si="4"/>
        <v>20</v>
      </c>
      <c r="H309" s="34">
        <f>bonus_calc2[[#This Row],[Total Over Time in Hours]]*Table5[[#This Row],[Rate Per hour]]</f>
        <v>0</v>
      </c>
    </row>
    <row r="310" spans="1:8" x14ac:dyDescent="0.3">
      <c r="A310" s="1" t="s">
        <v>352</v>
      </c>
      <c r="B310" s="14" t="s">
        <v>7</v>
      </c>
      <c r="C310" s="14" t="s">
        <v>24</v>
      </c>
      <c r="D310" s="15">
        <v>70230</v>
      </c>
      <c r="E310" s="14" t="s">
        <v>921</v>
      </c>
      <c r="F310" s="14">
        <v>20</v>
      </c>
      <c r="G310" s="30">
        <f t="shared" si="4"/>
        <v>20</v>
      </c>
      <c r="H310" s="34">
        <f>bonus_calc2[[#This Row],[Total Over Time in Hours]]*Table5[[#This Row],[Rate Per hour]]</f>
        <v>400</v>
      </c>
    </row>
    <row r="311" spans="1:8" x14ac:dyDescent="0.3">
      <c r="A311" s="1" t="s">
        <v>353</v>
      </c>
      <c r="B311" s="14" t="s">
        <v>12</v>
      </c>
      <c r="C311" s="14" t="s">
        <v>17</v>
      </c>
      <c r="D311" s="15">
        <v>96320</v>
      </c>
      <c r="E311" s="14" t="s">
        <v>921</v>
      </c>
      <c r="F311" s="14">
        <v>0</v>
      </c>
      <c r="G311" s="30">
        <f t="shared" si="4"/>
        <v>20</v>
      </c>
      <c r="H311" s="34">
        <f>bonus_calc2[[#This Row],[Total Over Time in Hours]]*Table5[[#This Row],[Rate Per hour]]</f>
        <v>0</v>
      </c>
    </row>
    <row r="312" spans="1:8" x14ac:dyDescent="0.3">
      <c r="A312" s="1" t="s">
        <v>354</v>
      </c>
      <c r="B312" s="14" t="s">
        <v>7</v>
      </c>
      <c r="C312" s="14" t="s">
        <v>37</v>
      </c>
      <c r="D312" s="15">
        <v>90700</v>
      </c>
      <c r="E312" s="14" t="s">
        <v>915</v>
      </c>
      <c r="F312" s="14">
        <v>0</v>
      </c>
      <c r="G312" s="30">
        <f t="shared" si="4"/>
        <v>20</v>
      </c>
      <c r="H312" s="34">
        <f>bonus_calc2[[#This Row],[Total Over Time in Hours]]*Table5[[#This Row],[Rate Per hour]]</f>
        <v>0</v>
      </c>
    </row>
    <row r="313" spans="1:8" x14ac:dyDescent="0.3">
      <c r="A313" s="1" t="s">
        <v>355</v>
      </c>
      <c r="B313" s="14" t="s">
        <v>12</v>
      </c>
      <c r="C313" s="14" t="s">
        <v>32</v>
      </c>
      <c r="D313" s="15">
        <v>67960</v>
      </c>
      <c r="E313" s="14" t="s">
        <v>915</v>
      </c>
      <c r="F313" s="14">
        <v>0</v>
      </c>
      <c r="G313" s="30">
        <f t="shared" si="4"/>
        <v>20</v>
      </c>
      <c r="H313" s="34">
        <f>bonus_calc2[[#This Row],[Total Over Time in Hours]]*Table5[[#This Row],[Rate Per hour]]</f>
        <v>0</v>
      </c>
    </row>
    <row r="314" spans="1:8" x14ac:dyDescent="0.3">
      <c r="A314" s="1" t="s">
        <v>356</v>
      </c>
      <c r="B314" s="14" t="s">
        <v>7</v>
      </c>
      <c r="C314" s="14" t="s">
        <v>37</v>
      </c>
      <c r="D314" s="15">
        <v>103110</v>
      </c>
      <c r="E314" s="14" t="s">
        <v>921</v>
      </c>
      <c r="F314" s="14">
        <v>0</v>
      </c>
      <c r="G314" s="30">
        <f t="shared" si="4"/>
        <v>20</v>
      </c>
      <c r="H314" s="34">
        <f>bonus_calc2[[#This Row],[Total Over Time in Hours]]*Table5[[#This Row],[Rate Per hour]]</f>
        <v>0</v>
      </c>
    </row>
    <row r="315" spans="1:8" x14ac:dyDescent="0.3">
      <c r="A315" s="1" t="s">
        <v>357</v>
      </c>
      <c r="B315" s="14" t="s">
        <v>12</v>
      </c>
      <c r="C315" s="14" t="s">
        <v>19</v>
      </c>
      <c r="D315" s="15">
        <v>59610</v>
      </c>
      <c r="E315" s="14" t="s">
        <v>915</v>
      </c>
      <c r="F315" s="14">
        <v>0</v>
      </c>
      <c r="G315" s="30">
        <f t="shared" si="4"/>
        <v>20</v>
      </c>
      <c r="H315" s="34">
        <f>bonus_calc2[[#This Row],[Total Over Time in Hours]]*Table5[[#This Row],[Rate Per hour]]</f>
        <v>0</v>
      </c>
    </row>
    <row r="316" spans="1:8" x14ac:dyDescent="0.3">
      <c r="A316" s="1" t="s">
        <v>358</v>
      </c>
      <c r="B316" s="14" t="s">
        <v>7</v>
      </c>
      <c r="C316" s="14" t="s">
        <v>923</v>
      </c>
      <c r="D316" s="15">
        <v>66570</v>
      </c>
      <c r="E316" s="14" t="s">
        <v>921</v>
      </c>
      <c r="F316" s="14">
        <v>10</v>
      </c>
      <c r="G316" s="30">
        <f t="shared" si="4"/>
        <v>20</v>
      </c>
      <c r="H316" s="34">
        <f>bonus_calc2[[#This Row],[Total Over Time in Hours]]*Table5[[#This Row],[Rate Per hour]]</f>
        <v>200</v>
      </c>
    </row>
    <row r="317" spans="1:8" x14ac:dyDescent="0.3">
      <c r="A317" s="1" t="s">
        <v>359</v>
      </c>
      <c r="B317" s="14" t="s">
        <v>12</v>
      </c>
      <c r="C317" s="14" t="s">
        <v>24</v>
      </c>
      <c r="D317" s="15">
        <v>74390</v>
      </c>
      <c r="E317" s="14" t="s">
        <v>915</v>
      </c>
      <c r="F317" s="14">
        <v>0</v>
      </c>
      <c r="G317" s="30">
        <f t="shared" si="4"/>
        <v>20</v>
      </c>
      <c r="H317" s="34">
        <f>bonus_calc2[[#This Row],[Total Over Time in Hours]]*Table5[[#This Row],[Rate Per hour]]</f>
        <v>0</v>
      </c>
    </row>
    <row r="318" spans="1:8" x14ac:dyDescent="0.3">
      <c r="A318" s="1" t="s">
        <v>360</v>
      </c>
      <c r="B318" s="14" t="s">
        <v>7</v>
      </c>
      <c r="C318" s="14" t="s">
        <v>29</v>
      </c>
      <c r="D318" s="15">
        <v>67010</v>
      </c>
      <c r="E318" s="14" t="s">
        <v>921</v>
      </c>
      <c r="F318" s="14">
        <v>70</v>
      </c>
      <c r="G318" s="30">
        <f t="shared" si="4"/>
        <v>60</v>
      </c>
      <c r="H318" s="34">
        <f>bonus_calc2[[#This Row],[Total Over Time in Hours]]*Table5[[#This Row],[Rate Per hour]]</f>
        <v>4200</v>
      </c>
    </row>
    <row r="319" spans="1:8" x14ac:dyDescent="0.3">
      <c r="A319" s="1" t="s">
        <v>363</v>
      </c>
      <c r="B319" s="14" t="s">
        <v>7</v>
      </c>
      <c r="C319" s="14" t="s">
        <v>50</v>
      </c>
      <c r="D319" s="15">
        <v>109710</v>
      </c>
      <c r="E319" s="14" t="s">
        <v>915</v>
      </c>
      <c r="F319" s="14">
        <v>0</v>
      </c>
      <c r="G319" s="30">
        <f t="shared" si="4"/>
        <v>20</v>
      </c>
      <c r="H319" s="34">
        <f>bonus_calc2[[#This Row],[Total Over Time in Hours]]*Table5[[#This Row],[Rate Per hour]]</f>
        <v>0</v>
      </c>
    </row>
    <row r="320" spans="1:8" x14ac:dyDescent="0.3">
      <c r="A320" s="1" t="s">
        <v>364</v>
      </c>
      <c r="B320" s="14" t="s">
        <v>7</v>
      </c>
      <c r="C320" s="14" t="s">
        <v>63</v>
      </c>
      <c r="D320" s="15">
        <v>110910</v>
      </c>
      <c r="E320" s="14" t="s">
        <v>921</v>
      </c>
      <c r="F320" s="14">
        <v>10</v>
      </c>
      <c r="G320" s="30">
        <f t="shared" si="4"/>
        <v>20</v>
      </c>
      <c r="H320" s="34">
        <f>bonus_calc2[[#This Row],[Total Over Time in Hours]]*Table5[[#This Row],[Rate Per hour]]</f>
        <v>200</v>
      </c>
    </row>
    <row r="321" spans="1:8" x14ac:dyDescent="0.3">
      <c r="A321" s="1" t="s">
        <v>365</v>
      </c>
      <c r="B321" s="14" t="s">
        <v>12</v>
      </c>
      <c r="C321" s="14" t="s">
        <v>63</v>
      </c>
      <c r="D321" s="15">
        <v>29770</v>
      </c>
      <c r="E321" s="14" t="s">
        <v>921</v>
      </c>
      <c r="F321" s="14">
        <v>10</v>
      </c>
      <c r="G321" s="30">
        <f t="shared" si="4"/>
        <v>20</v>
      </c>
      <c r="H321" s="34">
        <f>bonus_calc2[[#This Row],[Total Over Time in Hours]]*Table5[[#This Row],[Rate Per hour]]</f>
        <v>200</v>
      </c>
    </row>
    <row r="322" spans="1:8" x14ac:dyDescent="0.3">
      <c r="A322" s="1" t="s">
        <v>366</v>
      </c>
      <c r="B322" s="14" t="s">
        <v>12</v>
      </c>
      <c r="C322" s="14" t="s">
        <v>17</v>
      </c>
      <c r="D322" s="15">
        <v>80060</v>
      </c>
      <c r="E322" s="14" t="s">
        <v>921</v>
      </c>
      <c r="F322" s="14">
        <v>10</v>
      </c>
      <c r="G322" s="30">
        <f t="shared" ref="G322:G385" si="5">IF(F322&lt;30, 20, IF(F322&lt;60, 40, 60))</f>
        <v>20</v>
      </c>
      <c r="H322" s="34">
        <f>bonus_calc2[[#This Row],[Total Over Time in Hours]]*Table5[[#This Row],[Rate Per hour]]</f>
        <v>200</v>
      </c>
    </row>
    <row r="323" spans="1:8" x14ac:dyDescent="0.3">
      <c r="A323" s="1" t="s">
        <v>367</v>
      </c>
      <c r="B323" s="14" t="s">
        <v>12</v>
      </c>
      <c r="C323" s="14" t="s">
        <v>17</v>
      </c>
      <c r="D323" s="15">
        <v>99750</v>
      </c>
      <c r="E323" s="14" t="s">
        <v>915</v>
      </c>
      <c r="F323" s="14">
        <v>0</v>
      </c>
      <c r="G323" s="30">
        <f t="shared" si="5"/>
        <v>20</v>
      </c>
      <c r="H323" s="34">
        <f>bonus_calc2[[#This Row],[Total Over Time in Hours]]*Table5[[#This Row],[Rate Per hour]]</f>
        <v>0</v>
      </c>
    </row>
    <row r="324" spans="1:8" x14ac:dyDescent="0.3">
      <c r="A324" s="1" t="s">
        <v>368</v>
      </c>
      <c r="B324" s="14" t="s">
        <v>12</v>
      </c>
      <c r="C324" s="14" t="s">
        <v>50</v>
      </c>
      <c r="D324" s="15">
        <v>108250</v>
      </c>
      <c r="E324" s="14" t="s">
        <v>915</v>
      </c>
      <c r="F324" s="14">
        <v>0</v>
      </c>
      <c r="G324" s="30">
        <f t="shared" si="5"/>
        <v>20</v>
      </c>
      <c r="H324" s="34">
        <f>bonus_calc2[[#This Row],[Total Over Time in Hours]]*Table5[[#This Row],[Rate Per hour]]</f>
        <v>0</v>
      </c>
    </row>
    <row r="325" spans="1:8" x14ac:dyDescent="0.3">
      <c r="A325" s="1" t="s">
        <v>369</v>
      </c>
      <c r="B325" s="14" t="s">
        <v>12</v>
      </c>
      <c r="C325" s="14" t="s">
        <v>50</v>
      </c>
      <c r="D325" s="15">
        <v>104340</v>
      </c>
      <c r="E325" s="14" t="s">
        <v>921</v>
      </c>
      <c r="F325" s="14">
        <v>50</v>
      </c>
      <c r="G325" s="30">
        <f t="shared" si="5"/>
        <v>40</v>
      </c>
      <c r="H325" s="34">
        <f>bonus_calc2[[#This Row],[Total Over Time in Hours]]*Table5[[#This Row],[Rate Per hour]]</f>
        <v>2000</v>
      </c>
    </row>
    <row r="326" spans="1:8" x14ac:dyDescent="0.3">
      <c r="A326" s="1" t="s">
        <v>371</v>
      </c>
      <c r="B326" s="14" t="s">
        <v>12</v>
      </c>
      <c r="C326" s="14" t="s">
        <v>13</v>
      </c>
      <c r="D326" s="15">
        <v>38440</v>
      </c>
      <c r="E326" s="14" t="s">
        <v>915</v>
      </c>
      <c r="F326" s="14">
        <v>0</v>
      </c>
      <c r="G326" s="30">
        <f t="shared" si="5"/>
        <v>20</v>
      </c>
      <c r="H326" s="34">
        <f>bonus_calc2[[#This Row],[Total Over Time in Hours]]*Table5[[#This Row],[Rate Per hour]]</f>
        <v>0</v>
      </c>
    </row>
    <row r="327" spans="1:8" x14ac:dyDescent="0.3">
      <c r="A327" s="1" t="s">
        <v>372</v>
      </c>
      <c r="B327" s="14" t="s">
        <v>12</v>
      </c>
      <c r="C327" s="14" t="s">
        <v>17</v>
      </c>
      <c r="D327" s="15">
        <v>50800</v>
      </c>
      <c r="E327" s="14" t="s">
        <v>915</v>
      </c>
      <c r="F327" s="14">
        <v>0</v>
      </c>
      <c r="G327" s="30">
        <f t="shared" si="5"/>
        <v>20</v>
      </c>
      <c r="H327" s="34">
        <f>bonus_calc2[[#This Row],[Total Over Time in Hours]]*Table5[[#This Row],[Rate Per hour]]</f>
        <v>0</v>
      </c>
    </row>
    <row r="328" spans="1:8" x14ac:dyDescent="0.3">
      <c r="A328" s="1" t="s">
        <v>373</v>
      </c>
      <c r="B328" s="14" t="s">
        <v>7</v>
      </c>
      <c r="C328" s="14" t="s">
        <v>48</v>
      </c>
      <c r="D328" s="15">
        <v>44400</v>
      </c>
      <c r="E328" s="14" t="s">
        <v>915</v>
      </c>
      <c r="F328" s="14">
        <v>0</v>
      </c>
      <c r="G328" s="30">
        <f t="shared" si="5"/>
        <v>20</v>
      </c>
      <c r="H328" s="34">
        <f>bonus_calc2[[#This Row],[Total Over Time in Hours]]*Table5[[#This Row],[Rate Per hour]]</f>
        <v>0</v>
      </c>
    </row>
    <row r="329" spans="1:8" x14ac:dyDescent="0.3">
      <c r="A329" s="1" t="s">
        <v>374</v>
      </c>
      <c r="B329" s="14" t="s">
        <v>12</v>
      </c>
      <c r="C329" s="14" t="s">
        <v>13</v>
      </c>
      <c r="D329" s="15">
        <v>34980</v>
      </c>
      <c r="E329" s="14" t="s">
        <v>921</v>
      </c>
      <c r="F329" s="14">
        <v>40</v>
      </c>
      <c r="G329" s="30">
        <f t="shared" si="5"/>
        <v>40</v>
      </c>
      <c r="H329" s="34">
        <f>bonus_calc2[[#This Row],[Total Over Time in Hours]]*Table5[[#This Row],[Rate Per hour]]</f>
        <v>1600</v>
      </c>
    </row>
    <row r="330" spans="1:8" x14ac:dyDescent="0.3">
      <c r="A330" s="1" t="s">
        <v>375</v>
      </c>
      <c r="B330" s="14" t="s">
        <v>7</v>
      </c>
      <c r="C330" s="14" t="s">
        <v>45</v>
      </c>
      <c r="D330" s="15">
        <v>77260</v>
      </c>
      <c r="E330" s="14" t="s">
        <v>915</v>
      </c>
      <c r="F330" s="14">
        <v>0</v>
      </c>
      <c r="G330" s="30">
        <f t="shared" si="5"/>
        <v>20</v>
      </c>
      <c r="H330" s="34">
        <f>bonus_calc2[[#This Row],[Total Over Time in Hours]]*Table5[[#This Row],[Rate Per hour]]</f>
        <v>0</v>
      </c>
    </row>
    <row r="331" spans="1:8" x14ac:dyDescent="0.3">
      <c r="A331" s="1" t="s">
        <v>376</v>
      </c>
      <c r="B331" s="14" t="s">
        <v>12</v>
      </c>
      <c r="C331" s="14" t="s">
        <v>32</v>
      </c>
      <c r="D331" s="15">
        <v>117940</v>
      </c>
      <c r="E331" s="14" t="s">
        <v>915</v>
      </c>
      <c r="F331" s="14">
        <v>0</v>
      </c>
      <c r="G331" s="30">
        <f t="shared" si="5"/>
        <v>20</v>
      </c>
      <c r="H331" s="34">
        <f>bonus_calc2[[#This Row],[Total Over Time in Hours]]*Table5[[#This Row],[Rate Per hour]]</f>
        <v>0</v>
      </c>
    </row>
    <row r="332" spans="1:8" x14ac:dyDescent="0.3">
      <c r="A332" s="1" t="s">
        <v>377</v>
      </c>
      <c r="B332" s="14" t="s">
        <v>12</v>
      </c>
      <c r="C332" s="14" t="s">
        <v>17</v>
      </c>
      <c r="D332" s="15">
        <v>31040</v>
      </c>
      <c r="E332" s="14" t="s">
        <v>915</v>
      </c>
      <c r="F332" s="14">
        <v>0</v>
      </c>
      <c r="G332" s="30">
        <f t="shared" si="5"/>
        <v>20</v>
      </c>
      <c r="H332" s="34">
        <f>bonus_calc2[[#This Row],[Total Over Time in Hours]]*Table5[[#This Row],[Rate Per hour]]</f>
        <v>0</v>
      </c>
    </row>
    <row r="333" spans="1:8" x14ac:dyDescent="0.3">
      <c r="A333" s="1" t="s">
        <v>378</v>
      </c>
      <c r="B333" s="14" t="s">
        <v>7</v>
      </c>
      <c r="C333" s="14" t="s">
        <v>19</v>
      </c>
      <c r="D333" s="15">
        <v>109140</v>
      </c>
      <c r="E333" s="14" t="s">
        <v>921</v>
      </c>
      <c r="F333" s="14">
        <v>0</v>
      </c>
      <c r="G333" s="30">
        <f t="shared" si="5"/>
        <v>20</v>
      </c>
      <c r="H333" s="34">
        <f>bonus_calc2[[#This Row],[Total Over Time in Hours]]*Table5[[#This Row],[Rate Per hour]]</f>
        <v>0</v>
      </c>
    </row>
    <row r="334" spans="1:8" x14ac:dyDescent="0.3">
      <c r="A334" s="1" t="s">
        <v>379</v>
      </c>
      <c r="B334" s="14" t="s">
        <v>7</v>
      </c>
      <c r="C334" s="14" t="s">
        <v>37</v>
      </c>
      <c r="D334" s="15">
        <v>96370</v>
      </c>
      <c r="E334" s="14" t="s">
        <v>915</v>
      </c>
      <c r="F334" s="14">
        <v>0</v>
      </c>
      <c r="G334" s="30">
        <f t="shared" si="5"/>
        <v>20</v>
      </c>
      <c r="H334" s="34">
        <f>bonus_calc2[[#This Row],[Total Over Time in Hours]]*Table5[[#This Row],[Rate Per hour]]</f>
        <v>0</v>
      </c>
    </row>
    <row r="335" spans="1:8" x14ac:dyDescent="0.3">
      <c r="A335" s="1" t="s">
        <v>380</v>
      </c>
      <c r="B335" s="14" t="s">
        <v>12</v>
      </c>
      <c r="C335" s="14" t="s">
        <v>8</v>
      </c>
      <c r="D335" s="15">
        <v>31170</v>
      </c>
      <c r="E335" s="14" t="s">
        <v>915</v>
      </c>
      <c r="F335" s="14">
        <v>0</v>
      </c>
      <c r="G335" s="30">
        <f t="shared" si="5"/>
        <v>20</v>
      </c>
      <c r="H335" s="34">
        <f>bonus_calc2[[#This Row],[Total Over Time in Hours]]*Table5[[#This Row],[Rate Per hour]]</f>
        <v>0</v>
      </c>
    </row>
    <row r="336" spans="1:8" x14ac:dyDescent="0.3">
      <c r="A336" s="1" t="s">
        <v>381</v>
      </c>
      <c r="B336" s="14" t="s">
        <v>7</v>
      </c>
      <c r="C336" s="14" t="s">
        <v>32</v>
      </c>
      <c r="D336" s="15">
        <v>116240</v>
      </c>
      <c r="E336" s="14" t="s">
        <v>915</v>
      </c>
      <c r="F336" s="14">
        <v>0</v>
      </c>
      <c r="G336" s="30">
        <f t="shared" si="5"/>
        <v>20</v>
      </c>
      <c r="H336" s="34">
        <f>bonus_calc2[[#This Row],[Total Over Time in Hours]]*Table5[[#This Row],[Rate Per hour]]</f>
        <v>0</v>
      </c>
    </row>
    <row r="337" spans="1:8" x14ac:dyDescent="0.3">
      <c r="A337" s="1" t="s">
        <v>382</v>
      </c>
      <c r="B337" s="14" t="s">
        <v>7</v>
      </c>
      <c r="C337" s="14" t="s">
        <v>32</v>
      </c>
      <c r="D337" s="15">
        <v>115190</v>
      </c>
      <c r="E337" s="14" t="s">
        <v>921</v>
      </c>
      <c r="F337" s="14">
        <v>20</v>
      </c>
      <c r="G337" s="30">
        <f t="shared" si="5"/>
        <v>20</v>
      </c>
      <c r="H337" s="34">
        <f>bonus_calc2[[#This Row],[Total Over Time in Hours]]*Table5[[#This Row],[Rate Per hour]]</f>
        <v>400</v>
      </c>
    </row>
    <row r="338" spans="1:8" x14ac:dyDescent="0.3">
      <c r="A338" s="1" t="s">
        <v>383</v>
      </c>
      <c r="B338" s="14" t="s">
        <v>7</v>
      </c>
      <c r="C338" s="14" t="s">
        <v>19</v>
      </c>
      <c r="D338" s="15">
        <v>79570</v>
      </c>
      <c r="E338" s="14" t="s">
        <v>921</v>
      </c>
      <c r="F338" s="14">
        <v>10</v>
      </c>
      <c r="G338" s="30">
        <f t="shared" si="5"/>
        <v>20</v>
      </c>
      <c r="H338" s="34">
        <f>bonus_calc2[[#This Row],[Total Over Time in Hours]]*Table5[[#This Row],[Rate Per hour]]</f>
        <v>200</v>
      </c>
    </row>
    <row r="339" spans="1:8" x14ac:dyDescent="0.3">
      <c r="A339" s="1" t="s">
        <v>384</v>
      </c>
      <c r="B339" s="14" t="s">
        <v>12</v>
      </c>
      <c r="C339" s="14" t="s">
        <v>923</v>
      </c>
      <c r="D339" s="15">
        <v>95680</v>
      </c>
      <c r="E339" s="14" t="s">
        <v>915</v>
      </c>
      <c r="F339" s="14">
        <v>0</v>
      </c>
      <c r="G339" s="30">
        <f t="shared" si="5"/>
        <v>20</v>
      </c>
      <c r="H339" s="34">
        <f>bonus_calc2[[#This Row],[Total Over Time in Hours]]*Table5[[#This Row],[Rate Per hour]]</f>
        <v>0</v>
      </c>
    </row>
    <row r="340" spans="1:8" x14ac:dyDescent="0.3">
      <c r="A340" s="1" t="s">
        <v>385</v>
      </c>
      <c r="B340" s="14" t="s">
        <v>7</v>
      </c>
      <c r="C340" s="14" t="s">
        <v>13</v>
      </c>
      <c r="D340" s="15">
        <v>107110</v>
      </c>
      <c r="E340" s="14" t="s">
        <v>915</v>
      </c>
      <c r="F340" s="14">
        <v>0</v>
      </c>
      <c r="G340" s="30">
        <f t="shared" si="5"/>
        <v>20</v>
      </c>
      <c r="H340" s="34">
        <f>bonus_calc2[[#This Row],[Total Over Time in Hours]]*Table5[[#This Row],[Rate Per hour]]</f>
        <v>0</v>
      </c>
    </row>
    <row r="341" spans="1:8" x14ac:dyDescent="0.3">
      <c r="A341" s="1" t="s">
        <v>386</v>
      </c>
      <c r="B341" s="14" t="s">
        <v>12</v>
      </c>
      <c r="C341" s="14" t="s">
        <v>19</v>
      </c>
      <c r="D341" s="15">
        <v>66100</v>
      </c>
      <c r="E341" s="14" t="s">
        <v>915</v>
      </c>
      <c r="F341" s="14">
        <v>0</v>
      </c>
      <c r="G341" s="30">
        <f t="shared" si="5"/>
        <v>20</v>
      </c>
      <c r="H341" s="34">
        <f>bonus_calc2[[#This Row],[Total Over Time in Hours]]*Table5[[#This Row],[Rate Per hour]]</f>
        <v>0</v>
      </c>
    </row>
    <row r="342" spans="1:8" x14ac:dyDescent="0.3">
      <c r="A342" s="1" t="s">
        <v>388</v>
      </c>
      <c r="B342" s="14" t="s">
        <v>7</v>
      </c>
      <c r="C342" s="14" t="s">
        <v>17</v>
      </c>
      <c r="D342" s="15">
        <v>39960</v>
      </c>
      <c r="E342" s="14" t="s">
        <v>915</v>
      </c>
      <c r="F342" s="14">
        <v>0</v>
      </c>
      <c r="G342" s="30">
        <f t="shared" si="5"/>
        <v>20</v>
      </c>
      <c r="H342" s="34">
        <f>bonus_calc2[[#This Row],[Total Over Time in Hours]]*Table5[[#This Row],[Rate Per hour]]</f>
        <v>0</v>
      </c>
    </row>
    <row r="343" spans="1:8" x14ac:dyDescent="0.3">
      <c r="A343" s="1" t="s">
        <v>389</v>
      </c>
      <c r="B343" s="14" t="s">
        <v>7</v>
      </c>
      <c r="C343" s="14" t="s">
        <v>17</v>
      </c>
      <c r="D343" s="15">
        <v>111850</v>
      </c>
      <c r="E343" s="14" t="s">
        <v>921</v>
      </c>
      <c r="F343" s="14">
        <v>0</v>
      </c>
      <c r="G343" s="30">
        <f t="shared" si="5"/>
        <v>20</v>
      </c>
      <c r="H343" s="34">
        <f>bonus_calc2[[#This Row],[Total Over Time in Hours]]*Table5[[#This Row],[Rate Per hour]]</f>
        <v>0</v>
      </c>
    </row>
    <row r="344" spans="1:8" x14ac:dyDescent="0.3">
      <c r="A344" s="1" t="s">
        <v>390</v>
      </c>
      <c r="B344" s="14" t="s">
        <v>7</v>
      </c>
      <c r="C344" s="14" t="s">
        <v>923</v>
      </c>
      <c r="D344" s="15">
        <v>29890</v>
      </c>
      <c r="E344" s="14" t="s">
        <v>921</v>
      </c>
      <c r="F344" s="14">
        <v>10</v>
      </c>
      <c r="G344" s="30">
        <f t="shared" si="5"/>
        <v>20</v>
      </c>
      <c r="H344" s="34">
        <f>bonus_calc2[[#This Row],[Total Over Time in Hours]]*Table5[[#This Row],[Rate Per hour]]</f>
        <v>200</v>
      </c>
    </row>
    <row r="345" spans="1:8" x14ac:dyDescent="0.3">
      <c r="A345" s="1" t="s">
        <v>391</v>
      </c>
      <c r="B345" s="14" t="s">
        <v>12</v>
      </c>
      <c r="C345" s="14" t="s">
        <v>923</v>
      </c>
      <c r="D345" s="15">
        <v>48170</v>
      </c>
      <c r="E345" s="14" t="s">
        <v>921</v>
      </c>
      <c r="F345" s="14">
        <v>10</v>
      </c>
      <c r="G345" s="30">
        <f t="shared" si="5"/>
        <v>20</v>
      </c>
      <c r="H345" s="34">
        <f>bonus_calc2[[#This Row],[Total Over Time in Hours]]*Table5[[#This Row],[Rate Per hour]]</f>
        <v>200</v>
      </c>
    </row>
    <row r="346" spans="1:8" x14ac:dyDescent="0.3">
      <c r="A346" s="1" t="s">
        <v>392</v>
      </c>
      <c r="B346" s="14" t="s">
        <v>7</v>
      </c>
      <c r="C346" s="14" t="s">
        <v>50</v>
      </c>
      <c r="D346" s="15">
        <v>99200</v>
      </c>
      <c r="E346" s="14" t="s">
        <v>915</v>
      </c>
      <c r="F346" s="14">
        <v>0</v>
      </c>
      <c r="G346" s="30">
        <f t="shared" si="5"/>
        <v>20</v>
      </c>
      <c r="H346" s="34">
        <f>bonus_calc2[[#This Row],[Total Over Time in Hours]]*Table5[[#This Row],[Rate Per hour]]</f>
        <v>0</v>
      </c>
    </row>
    <row r="347" spans="1:8" x14ac:dyDescent="0.3">
      <c r="A347" s="1" t="s">
        <v>393</v>
      </c>
      <c r="B347" s="14" t="s">
        <v>7</v>
      </c>
      <c r="C347" s="14" t="s">
        <v>50</v>
      </c>
      <c r="D347" s="15">
        <v>72840</v>
      </c>
      <c r="E347" s="14" t="s">
        <v>915</v>
      </c>
      <c r="F347" s="14">
        <v>0</v>
      </c>
      <c r="G347" s="30">
        <f t="shared" si="5"/>
        <v>20</v>
      </c>
      <c r="H347" s="34">
        <f>bonus_calc2[[#This Row],[Total Over Time in Hours]]*Table5[[#This Row],[Rate Per hour]]</f>
        <v>0</v>
      </c>
    </row>
    <row r="348" spans="1:8" x14ac:dyDescent="0.3">
      <c r="A348" s="1" t="s">
        <v>394</v>
      </c>
      <c r="B348" s="14" t="s">
        <v>12</v>
      </c>
      <c r="C348" s="14" t="s">
        <v>29</v>
      </c>
      <c r="D348" s="15">
        <v>68970</v>
      </c>
      <c r="E348" s="14" t="s">
        <v>921</v>
      </c>
      <c r="F348" s="14">
        <v>60</v>
      </c>
      <c r="G348" s="30">
        <f t="shared" si="5"/>
        <v>60</v>
      </c>
      <c r="H348" s="34">
        <f>bonus_calc2[[#This Row],[Total Over Time in Hours]]*Table5[[#This Row],[Rate Per hour]]</f>
        <v>3600</v>
      </c>
    </row>
    <row r="349" spans="1:8" x14ac:dyDescent="0.3">
      <c r="A349" s="1" t="s">
        <v>395</v>
      </c>
      <c r="B349" s="14" t="s">
        <v>12</v>
      </c>
      <c r="C349" s="14" t="s">
        <v>32</v>
      </c>
      <c r="D349" s="15">
        <v>89090</v>
      </c>
      <c r="E349" s="14" t="s">
        <v>915</v>
      </c>
      <c r="F349" s="14">
        <v>0</v>
      </c>
      <c r="G349" s="30">
        <f t="shared" si="5"/>
        <v>20</v>
      </c>
      <c r="H349" s="34">
        <f>bonus_calc2[[#This Row],[Total Over Time in Hours]]*Table5[[#This Row],[Rate Per hour]]</f>
        <v>0</v>
      </c>
    </row>
    <row r="350" spans="1:8" x14ac:dyDescent="0.3">
      <c r="A350" s="1" t="s">
        <v>396</v>
      </c>
      <c r="B350" s="14" t="s">
        <v>7</v>
      </c>
      <c r="C350" s="14" t="s">
        <v>37</v>
      </c>
      <c r="D350" s="15">
        <v>86940</v>
      </c>
      <c r="E350" s="14" t="s">
        <v>915</v>
      </c>
      <c r="F350" s="14">
        <v>0</v>
      </c>
      <c r="G350" s="30">
        <f t="shared" si="5"/>
        <v>20</v>
      </c>
      <c r="H350" s="34">
        <f>bonus_calc2[[#This Row],[Total Over Time in Hours]]*Table5[[#This Row],[Rate Per hour]]</f>
        <v>0</v>
      </c>
    </row>
    <row r="351" spans="1:8" x14ac:dyDescent="0.3">
      <c r="A351" s="1" t="s">
        <v>398</v>
      </c>
      <c r="B351" s="14" t="s">
        <v>7</v>
      </c>
      <c r="C351" s="14" t="s">
        <v>37</v>
      </c>
      <c r="D351" s="15">
        <v>118450</v>
      </c>
      <c r="E351" s="14" t="s">
        <v>915</v>
      </c>
      <c r="F351" s="14">
        <v>0</v>
      </c>
      <c r="G351" s="30">
        <f t="shared" si="5"/>
        <v>20</v>
      </c>
      <c r="H351" s="34">
        <f>bonus_calc2[[#This Row],[Total Over Time in Hours]]*Table5[[#This Row],[Rate Per hour]]</f>
        <v>0</v>
      </c>
    </row>
    <row r="352" spans="1:8" x14ac:dyDescent="0.3">
      <c r="A352" s="1" t="s">
        <v>399</v>
      </c>
      <c r="B352" s="14" t="s">
        <v>7</v>
      </c>
      <c r="C352" s="14" t="s">
        <v>48</v>
      </c>
      <c r="D352" s="15">
        <v>80360</v>
      </c>
      <c r="E352" s="14" t="s">
        <v>921</v>
      </c>
      <c r="F352" s="14">
        <v>0</v>
      </c>
      <c r="G352" s="30">
        <f t="shared" si="5"/>
        <v>20</v>
      </c>
      <c r="H352" s="34">
        <f>bonus_calc2[[#This Row],[Total Over Time in Hours]]*Table5[[#This Row],[Rate Per hour]]</f>
        <v>0</v>
      </c>
    </row>
    <row r="353" spans="1:8" x14ac:dyDescent="0.3">
      <c r="A353" s="1" t="s">
        <v>400</v>
      </c>
      <c r="B353" s="14" t="s">
        <v>12</v>
      </c>
      <c r="C353" s="14" t="s">
        <v>8</v>
      </c>
      <c r="D353" s="15">
        <v>104770</v>
      </c>
      <c r="E353" s="14" t="s">
        <v>915</v>
      </c>
      <c r="F353" s="14">
        <v>0</v>
      </c>
      <c r="G353" s="30">
        <f t="shared" si="5"/>
        <v>20</v>
      </c>
      <c r="H353" s="34">
        <f>bonus_calc2[[#This Row],[Total Over Time in Hours]]*Table5[[#This Row],[Rate Per hour]]</f>
        <v>0</v>
      </c>
    </row>
    <row r="354" spans="1:8" x14ac:dyDescent="0.3">
      <c r="A354" s="1" t="s">
        <v>401</v>
      </c>
      <c r="B354" s="14" t="s">
        <v>7</v>
      </c>
      <c r="C354" s="14" t="s">
        <v>17</v>
      </c>
      <c r="D354" s="15">
        <v>70440</v>
      </c>
      <c r="E354" s="14" t="s">
        <v>915</v>
      </c>
      <c r="F354" s="14">
        <v>0</v>
      </c>
      <c r="G354" s="30">
        <f t="shared" si="5"/>
        <v>20</v>
      </c>
      <c r="H354" s="34">
        <f>bonus_calc2[[#This Row],[Total Over Time in Hours]]*Table5[[#This Row],[Rate Per hour]]</f>
        <v>0</v>
      </c>
    </row>
    <row r="355" spans="1:8" x14ac:dyDescent="0.3">
      <c r="A355" s="1" t="s">
        <v>402</v>
      </c>
      <c r="B355" s="14" t="s">
        <v>12</v>
      </c>
      <c r="C355" s="14" t="s">
        <v>923</v>
      </c>
      <c r="D355" s="15">
        <v>56900</v>
      </c>
      <c r="E355" s="14" t="s">
        <v>921</v>
      </c>
      <c r="F355" s="14">
        <v>40</v>
      </c>
      <c r="G355" s="30">
        <f t="shared" si="5"/>
        <v>40</v>
      </c>
      <c r="H355" s="34">
        <f>bonus_calc2[[#This Row],[Total Over Time in Hours]]*Table5[[#This Row],[Rate Per hour]]</f>
        <v>1600</v>
      </c>
    </row>
    <row r="356" spans="1:8" x14ac:dyDescent="0.3">
      <c r="A356" s="1" t="s">
        <v>403</v>
      </c>
      <c r="B356" s="14" t="s">
        <v>12</v>
      </c>
      <c r="C356" s="14" t="s">
        <v>29</v>
      </c>
      <c r="D356" s="15">
        <v>48530</v>
      </c>
      <c r="E356" s="14" t="s">
        <v>921</v>
      </c>
      <c r="F356" s="14">
        <v>70</v>
      </c>
      <c r="G356" s="30">
        <f t="shared" si="5"/>
        <v>60</v>
      </c>
      <c r="H356" s="34">
        <f>bonus_calc2[[#This Row],[Total Over Time in Hours]]*Table5[[#This Row],[Rate Per hour]]</f>
        <v>4200</v>
      </c>
    </row>
    <row r="357" spans="1:8" x14ac:dyDescent="0.3">
      <c r="A357" s="1" t="s">
        <v>404</v>
      </c>
      <c r="B357" s="14" t="s">
        <v>12</v>
      </c>
      <c r="C357" s="14" t="s">
        <v>63</v>
      </c>
      <c r="D357" s="15">
        <v>72450</v>
      </c>
      <c r="E357" s="14" t="s">
        <v>915</v>
      </c>
      <c r="F357" s="14">
        <v>0</v>
      </c>
      <c r="G357" s="30">
        <f t="shared" si="5"/>
        <v>20</v>
      </c>
      <c r="H357" s="34">
        <f>bonus_calc2[[#This Row],[Total Over Time in Hours]]*Table5[[#This Row],[Rate Per hour]]</f>
        <v>0</v>
      </c>
    </row>
    <row r="358" spans="1:8" x14ac:dyDescent="0.3">
      <c r="A358" s="1" t="s">
        <v>405</v>
      </c>
      <c r="B358" s="14" t="s">
        <v>7</v>
      </c>
      <c r="C358" s="14" t="s">
        <v>50</v>
      </c>
      <c r="D358" s="15">
        <v>34500</v>
      </c>
      <c r="E358" s="14" t="s">
        <v>915</v>
      </c>
      <c r="F358" s="14">
        <v>0</v>
      </c>
      <c r="G358" s="30">
        <f t="shared" si="5"/>
        <v>20</v>
      </c>
      <c r="H358" s="34">
        <f>bonus_calc2[[#This Row],[Total Over Time in Hours]]*Table5[[#This Row],[Rate Per hour]]</f>
        <v>0</v>
      </c>
    </row>
    <row r="359" spans="1:8" x14ac:dyDescent="0.3">
      <c r="A359" s="1" t="s">
        <v>406</v>
      </c>
      <c r="B359" s="14" t="s">
        <v>7</v>
      </c>
      <c r="C359" s="14" t="s">
        <v>17</v>
      </c>
      <c r="D359" s="15">
        <v>118800</v>
      </c>
      <c r="E359" s="14" t="s">
        <v>921</v>
      </c>
      <c r="F359" s="14">
        <v>10</v>
      </c>
      <c r="G359" s="30">
        <f t="shared" si="5"/>
        <v>20</v>
      </c>
      <c r="H359" s="34">
        <f>bonus_calc2[[#This Row],[Total Over Time in Hours]]*Table5[[#This Row],[Rate Per hour]]</f>
        <v>200</v>
      </c>
    </row>
    <row r="360" spans="1:8" x14ac:dyDescent="0.3">
      <c r="A360" s="1" t="s">
        <v>407</v>
      </c>
      <c r="B360" s="14" t="s">
        <v>7</v>
      </c>
      <c r="C360" s="14" t="s">
        <v>13</v>
      </c>
      <c r="D360" s="15">
        <v>115080</v>
      </c>
      <c r="E360" s="14" t="s">
        <v>915</v>
      </c>
      <c r="F360" s="14">
        <v>0</v>
      </c>
      <c r="G360" s="30">
        <f t="shared" si="5"/>
        <v>20</v>
      </c>
      <c r="H360" s="34">
        <f>bonus_calc2[[#This Row],[Total Over Time in Hours]]*Table5[[#This Row],[Rate Per hour]]</f>
        <v>0</v>
      </c>
    </row>
    <row r="361" spans="1:8" x14ac:dyDescent="0.3">
      <c r="A361" s="1" t="s">
        <v>408</v>
      </c>
      <c r="B361" s="14" t="s">
        <v>12</v>
      </c>
      <c r="C361" s="14" t="s">
        <v>63</v>
      </c>
      <c r="D361" s="15">
        <v>39540</v>
      </c>
      <c r="E361" s="14" t="s">
        <v>915</v>
      </c>
      <c r="F361" s="14">
        <v>0</v>
      </c>
      <c r="G361" s="30">
        <f t="shared" si="5"/>
        <v>20</v>
      </c>
      <c r="H361" s="34">
        <f>bonus_calc2[[#This Row],[Total Over Time in Hours]]*Table5[[#This Row],[Rate Per hour]]</f>
        <v>0</v>
      </c>
    </row>
    <row r="362" spans="1:8" x14ac:dyDescent="0.3">
      <c r="A362" s="1" t="s">
        <v>409</v>
      </c>
      <c r="B362" s="14" t="s">
        <v>12</v>
      </c>
      <c r="C362" s="14" t="s">
        <v>13</v>
      </c>
      <c r="D362" s="15">
        <v>110770</v>
      </c>
      <c r="E362" s="14" t="s">
        <v>915</v>
      </c>
      <c r="F362" s="14">
        <v>0</v>
      </c>
      <c r="G362" s="30">
        <f t="shared" si="5"/>
        <v>20</v>
      </c>
      <c r="H362" s="34">
        <f>bonus_calc2[[#This Row],[Total Over Time in Hours]]*Table5[[#This Row],[Rate Per hour]]</f>
        <v>0</v>
      </c>
    </row>
    <row r="363" spans="1:8" x14ac:dyDescent="0.3">
      <c r="A363" s="1" t="s">
        <v>410</v>
      </c>
      <c r="B363" s="14" t="s">
        <v>7</v>
      </c>
      <c r="C363" s="14" t="s">
        <v>29</v>
      </c>
      <c r="D363" s="15">
        <v>106460</v>
      </c>
      <c r="E363" s="14" t="s">
        <v>921</v>
      </c>
      <c r="F363" s="14">
        <v>30</v>
      </c>
      <c r="G363" s="30">
        <f t="shared" si="5"/>
        <v>40</v>
      </c>
      <c r="H363" s="34">
        <f>bonus_calc2[[#This Row],[Total Over Time in Hours]]*Table5[[#This Row],[Rate Per hour]]</f>
        <v>1200</v>
      </c>
    </row>
    <row r="364" spans="1:8" x14ac:dyDescent="0.3">
      <c r="A364" s="1" t="s">
        <v>411</v>
      </c>
      <c r="B364" s="14" t="s">
        <v>12</v>
      </c>
      <c r="C364" s="14" t="s">
        <v>32</v>
      </c>
      <c r="D364" s="15">
        <v>94530</v>
      </c>
      <c r="E364" s="14" t="s">
        <v>915</v>
      </c>
      <c r="F364" s="14">
        <v>0</v>
      </c>
      <c r="G364" s="30">
        <f t="shared" si="5"/>
        <v>20</v>
      </c>
      <c r="H364" s="34">
        <f>bonus_calc2[[#This Row],[Total Over Time in Hours]]*Table5[[#This Row],[Rate Per hour]]</f>
        <v>0</v>
      </c>
    </row>
    <row r="365" spans="1:8" x14ac:dyDescent="0.3">
      <c r="A365" s="1" t="s">
        <v>412</v>
      </c>
      <c r="B365" s="14" t="s">
        <v>7</v>
      </c>
      <c r="C365" s="14" t="s">
        <v>63</v>
      </c>
      <c r="D365" s="15">
        <v>71590</v>
      </c>
      <c r="E365" s="14" t="s">
        <v>921</v>
      </c>
      <c r="F365" s="14">
        <v>10</v>
      </c>
      <c r="G365" s="30">
        <f t="shared" si="5"/>
        <v>20</v>
      </c>
      <c r="H365" s="34">
        <f>bonus_calc2[[#This Row],[Total Over Time in Hours]]*Table5[[#This Row],[Rate Per hour]]</f>
        <v>200</v>
      </c>
    </row>
    <row r="366" spans="1:8" x14ac:dyDescent="0.3">
      <c r="A366" s="1" t="s">
        <v>413</v>
      </c>
      <c r="B366" s="14" t="s">
        <v>12</v>
      </c>
      <c r="C366" s="14" t="s">
        <v>48</v>
      </c>
      <c r="D366" s="15">
        <v>104900</v>
      </c>
      <c r="E366" s="14" t="s">
        <v>915</v>
      </c>
      <c r="F366" s="14">
        <v>0</v>
      </c>
      <c r="G366" s="30">
        <f t="shared" si="5"/>
        <v>20</v>
      </c>
      <c r="H366" s="34">
        <f>bonus_calc2[[#This Row],[Total Over Time in Hours]]*Table5[[#This Row],[Rate Per hour]]</f>
        <v>0</v>
      </c>
    </row>
    <row r="367" spans="1:8" x14ac:dyDescent="0.3">
      <c r="A367" s="1" t="s">
        <v>414</v>
      </c>
      <c r="B367" s="14" t="s">
        <v>7</v>
      </c>
      <c r="C367" s="14" t="s">
        <v>19</v>
      </c>
      <c r="D367" s="15">
        <v>81790</v>
      </c>
      <c r="E367" s="14" t="s">
        <v>915</v>
      </c>
      <c r="F367" s="14">
        <v>0</v>
      </c>
      <c r="G367" s="30">
        <f t="shared" si="5"/>
        <v>20</v>
      </c>
      <c r="H367" s="34">
        <f>bonus_calc2[[#This Row],[Total Over Time in Hours]]*Table5[[#This Row],[Rate Per hour]]</f>
        <v>0</v>
      </c>
    </row>
    <row r="368" spans="1:8" x14ac:dyDescent="0.3">
      <c r="A368" s="1" t="s">
        <v>415</v>
      </c>
      <c r="B368" s="14" t="s">
        <v>12</v>
      </c>
      <c r="C368" s="14" t="s">
        <v>24</v>
      </c>
      <c r="D368" s="15">
        <v>33050</v>
      </c>
      <c r="E368" s="14" t="s">
        <v>915</v>
      </c>
      <c r="F368" s="14">
        <v>0</v>
      </c>
      <c r="G368" s="30">
        <f t="shared" si="5"/>
        <v>20</v>
      </c>
      <c r="H368" s="34">
        <f>bonus_calc2[[#This Row],[Total Over Time in Hours]]*Table5[[#This Row],[Rate Per hour]]</f>
        <v>0</v>
      </c>
    </row>
    <row r="369" spans="1:8" x14ac:dyDescent="0.3">
      <c r="A369" s="1" t="s">
        <v>417</v>
      </c>
      <c r="B369" s="14" t="s">
        <v>12</v>
      </c>
      <c r="C369" s="14" t="s">
        <v>45</v>
      </c>
      <c r="D369" s="15">
        <v>89610</v>
      </c>
      <c r="E369" s="14" t="s">
        <v>915</v>
      </c>
      <c r="F369" s="14">
        <v>0</v>
      </c>
      <c r="G369" s="30">
        <f t="shared" si="5"/>
        <v>20</v>
      </c>
      <c r="H369" s="34">
        <f>bonus_calc2[[#This Row],[Total Over Time in Hours]]*Table5[[#This Row],[Rate Per hour]]</f>
        <v>0</v>
      </c>
    </row>
    <row r="370" spans="1:8" x14ac:dyDescent="0.3">
      <c r="A370" s="1" t="s">
        <v>418</v>
      </c>
      <c r="B370" s="14" t="s">
        <v>12</v>
      </c>
      <c r="C370" s="14" t="s">
        <v>50</v>
      </c>
      <c r="D370" s="15">
        <v>96920</v>
      </c>
      <c r="E370" s="14" t="s">
        <v>921</v>
      </c>
      <c r="F370" s="14">
        <v>20</v>
      </c>
      <c r="G370" s="30">
        <f t="shared" si="5"/>
        <v>20</v>
      </c>
      <c r="H370" s="34">
        <f>bonus_calc2[[#This Row],[Total Over Time in Hours]]*Table5[[#This Row],[Rate Per hour]]</f>
        <v>400</v>
      </c>
    </row>
    <row r="371" spans="1:8" x14ac:dyDescent="0.3">
      <c r="A371" s="1" t="s">
        <v>419</v>
      </c>
      <c r="B371" s="14" t="s">
        <v>7</v>
      </c>
      <c r="C371" s="14" t="s">
        <v>29</v>
      </c>
      <c r="D371" s="15">
        <v>105470</v>
      </c>
      <c r="E371" s="14" t="s">
        <v>921</v>
      </c>
      <c r="F371" s="14">
        <v>0</v>
      </c>
      <c r="G371" s="30">
        <f t="shared" si="5"/>
        <v>20</v>
      </c>
      <c r="H371" s="34">
        <f>bonus_calc2[[#This Row],[Total Over Time in Hours]]*Table5[[#This Row],[Rate Per hour]]</f>
        <v>0</v>
      </c>
    </row>
    <row r="372" spans="1:8" x14ac:dyDescent="0.3">
      <c r="A372" s="1" t="s">
        <v>420</v>
      </c>
      <c r="B372" s="14" t="s">
        <v>7</v>
      </c>
      <c r="C372" s="14" t="s">
        <v>13</v>
      </c>
      <c r="D372" s="15">
        <v>98400</v>
      </c>
      <c r="E372" s="14" t="s">
        <v>915</v>
      </c>
      <c r="F372" s="14">
        <v>0</v>
      </c>
      <c r="G372" s="30">
        <f t="shared" si="5"/>
        <v>20</v>
      </c>
      <c r="H372" s="34">
        <f>bonus_calc2[[#This Row],[Total Over Time in Hours]]*Table5[[#This Row],[Rate Per hour]]</f>
        <v>0</v>
      </c>
    </row>
    <row r="373" spans="1:8" x14ac:dyDescent="0.3">
      <c r="A373" s="1" t="s">
        <v>421</v>
      </c>
      <c r="B373" s="14" t="s">
        <v>12</v>
      </c>
      <c r="C373" s="14" t="s">
        <v>48</v>
      </c>
      <c r="D373" s="15">
        <v>50020</v>
      </c>
      <c r="E373" s="14" t="s">
        <v>915</v>
      </c>
      <c r="F373" s="14">
        <v>0</v>
      </c>
      <c r="G373" s="30">
        <f t="shared" si="5"/>
        <v>20</v>
      </c>
      <c r="H373" s="34">
        <f>bonus_calc2[[#This Row],[Total Over Time in Hours]]*Table5[[#This Row],[Rate Per hour]]</f>
        <v>0</v>
      </c>
    </row>
    <row r="374" spans="1:8" x14ac:dyDescent="0.3">
      <c r="A374" s="1" t="s">
        <v>422</v>
      </c>
      <c r="B374" s="14" t="s">
        <v>12</v>
      </c>
      <c r="C374" s="14" t="s">
        <v>45</v>
      </c>
      <c r="D374" s="15">
        <v>71210</v>
      </c>
      <c r="E374" s="14" t="s">
        <v>915</v>
      </c>
      <c r="F374" s="14">
        <v>0</v>
      </c>
      <c r="G374" s="30">
        <f t="shared" si="5"/>
        <v>20</v>
      </c>
      <c r="H374" s="34">
        <f>bonus_calc2[[#This Row],[Total Over Time in Hours]]*Table5[[#This Row],[Rate Per hour]]</f>
        <v>0</v>
      </c>
    </row>
    <row r="375" spans="1:8" x14ac:dyDescent="0.3">
      <c r="A375" s="1" t="s">
        <v>423</v>
      </c>
      <c r="B375" s="14" t="s">
        <v>12</v>
      </c>
      <c r="C375" s="14" t="s">
        <v>8</v>
      </c>
      <c r="D375" s="15">
        <v>53180</v>
      </c>
      <c r="E375" s="14" t="s">
        <v>915</v>
      </c>
      <c r="F375" s="14">
        <v>0</v>
      </c>
      <c r="G375" s="30">
        <f t="shared" si="5"/>
        <v>20</v>
      </c>
      <c r="H375" s="34">
        <f>bonus_calc2[[#This Row],[Total Over Time in Hours]]*Table5[[#This Row],[Rate Per hour]]</f>
        <v>0</v>
      </c>
    </row>
    <row r="376" spans="1:8" x14ac:dyDescent="0.3">
      <c r="A376" s="1" t="s">
        <v>424</v>
      </c>
      <c r="B376" s="14" t="s">
        <v>12</v>
      </c>
      <c r="C376" s="14" t="s">
        <v>24</v>
      </c>
      <c r="D376" s="15">
        <v>107020</v>
      </c>
      <c r="E376" s="14" t="s">
        <v>915</v>
      </c>
      <c r="F376" s="14">
        <v>0</v>
      </c>
      <c r="G376" s="30">
        <f t="shared" si="5"/>
        <v>20</v>
      </c>
      <c r="H376" s="34">
        <f>bonus_calc2[[#This Row],[Total Over Time in Hours]]*Table5[[#This Row],[Rate Per hour]]</f>
        <v>0</v>
      </c>
    </row>
    <row r="377" spans="1:8" x14ac:dyDescent="0.3">
      <c r="A377" s="1" t="s">
        <v>425</v>
      </c>
      <c r="B377" s="14" t="s">
        <v>7</v>
      </c>
      <c r="C377" s="14" t="s">
        <v>37</v>
      </c>
      <c r="D377" s="15">
        <v>58400</v>
      </c>
      <c r="E377" s="14" t="s">
        <v>915</v>
      </c>
      <c r="F377" s="14">
        <v>0</v>
      </c>
      <c r="G377" s="30">
        <f t="shared" si="5"/>
        <v>20</v>
      </c>
      <c r="H377" s="34">
        <f>bonus_calc2[[#This Row],[Total Over Time in Hours]]*Table5[[#This Row],[Rate Per hour]]</f>
        <v>0</v>
      </c>
    </row>
    <row r="378" spans="1:8" x14ac:dyDescent="0.3">
      <c r="A378" s="1" t="s">
        <v>426</v>
      </c>
      <c r="B378" s="14" t="s">
        <v>7</v>
      </c>
      <c r="C378" s="14" t="s">
        <v>48</v>
      </c>
      <c r="D378" s="15">
        <v>49000</v>
      </c>
      <c r="E378" s="14" t="s">
        <v>915</v>
      </c>
      <c r="F378" s="14">
        <v>0</v>
      </c>
      <c r="G378" s="30">
        <f t="shared" si="5"/>
        <v>20</v>
      </c>
      <c r="H378" s="34">
        <f>bonus_calc2[[#This Row],[Total Over Time in Hours]]*Table5[[#This Row],[Rate Per hour]]</f>
        <v>0</v>
      </c>
    </row>
    <row r="379" spans="1:8" x14ac:dyDescent="0.3">
      <c r="A379" s="1" t="s">
        <v>427</v>
      </c>
      <c r="B379" s="14" t="s">
        <v>7</v>
      </c>
      <c r="C379" s="14" t="s">
        <v>19</v>
      </c>
      <c r="D379" s="15">
        <v>85530</v>
      </c>
      <c r="E379" s="14" t="s">
        <v>915</v>
      </c>
      <c r="F379" s="14">
        <v>0</v>
      </c>
      <c r="G379" s="30">
        <f t="shared" si="5"/>
        <v>20</v>
      </c>
      <c r="H379" s="34">
        <f>bonus_calc2[[#This Row],[Total Over Time in Hours]]*Table5[[#This Row],[Rate Per hour]]</f>
        <v>0</v>
      </c>
    </row>
    <row r="380" spans="1:8" x14ac:dyDescent="0.3">
      <c r="A380" s="1" t="s">
        <v>428</v>
      </c>
      <c r="B380" s="14" t="s">
        <v>12</v>
      </c>
      <c r="C380" s="14" t="s">
        <v>29</v>
      </c>
      <c r="D380" s="15">
        <v>53950</v>
      </c>
      <c r="E380" s="14" t="s">
        <v>921</v>
      </c>
      <c r="F380" s="14">
        <v>80</v>
      </c>
      <c r="G380" s="30">
        <f t="shared" si="5"/>
        <v>60</v>
      </c>
      <c r="H380" s="34">
        <f>bonus_calc2[[#This Row],[Total Over Time in Hours]]*Table5[[#This Row],[Rate Per hour]]</f>
        <v>4800</v>
      </c>
    </row>
    <row r="381" spans="1:8" x14ac:dyDescent="0.3">
      <c r="A381" s="1" t="s">
        <v>429</v>
      </c>
      <c r="B381" s="14" t="s">
        <v>7</v>
      </c>
      <c r="C381" s="14" t="s">
        <v>63</v>
      </c>
      <c r="D381" s="15">
        <v>41140</v>
      </c>
      <c r="E381" s="14" t="s">
        <v>921</v>
      </c>
      <c r="F381" s="14">
        <v>20</v>
      </c>
      <c r="G381" s="30">
        <f t="shared" si="5"/>
        <v>20</v>
      </c>
      <c r="H381" s="34">
        <f>bonus_calc2[[#This Row],[Total Over Time in Hours]]*Table5[[#This Row],[Rate Per hour]]</f>
        <v>400</v>
      </c>
    </row>
    <row r="382" spans="1:8" x14ac:dyDescent="0.3">
      <c r="A382" s="1" t="s">
        <v>430</v>
      </c>
      <c r="B382" s="14" t="s">
        <v>12</v>
      </c>
      <c r="C382" s="14" t="s">
        <v>13</v>
      </c>
      <c r="D382" s="15">
        <v>49920</v>
      </c>
      <c r="E382" s="14" t="s">
        <v>921</v>
      </c>
      <c r="F382" s="14">
        <v>10</v>
      </c>
      <c r="G382" s="30">
        <f t="shared" si="5"/>
        <v>20</v>
      </c>
      <c r="H382" s="34">
        <f>bonus_calc2[[#This Row],[Total Over Time in Hours]]*Table5[[#This Row],[Rate Per hour]]</f>
        <v>200</v>
      </c>
    </row>
    <row r="383" spans="1:8" x14ac:dyDescent="0.3">
      <c r="A383" s="1" t="s">
        <v>431</v>
      </c>
      <c r="B383" s="14" t="s">
        <v>12</v>
      </c>
      <c r="C383" s="14" t="s">
        <v>19</v>
      </c>
      <c r="D383" s="15">
        <v>39700</v>
      </c>
      <c r="E383" s="14" t="s">
        <v>915</v>
      </c>
      <c r="F383" s="14">
        <v>0</v>
      </c>
      <c r="G383" s="30">
        <f t="shared" si="5"/>
        <v>20</v>
      </c>
      <c r="H383" s="34">
        <f>bonus_calc2[[#This Row],[Total Over Time in Hours]]*Table5[[#This Row],[Rate Per hour]]</f>
        <v>0</v>
      </c>
    </row>
    <row r="384" spans="1:8" x14ac:dyDescent="0.3">
      <c r="A384" s="1" t="s">
        <v>432</v>
      </c>
      <c r="B384" s="14" t="s">
        <v>7</v>
      </c>
      <c r="C384" s="14" t="s">
        <v>63</v>
      </c>
      <c r="D384" s="15">
        <v>53540</v>
      </c>
      <c r="E384" s="14" t="s">
        <v>915</v>
      </c>
      <c r="F384" s="14">
        <v>0</v>
      </c>
      <c r="G384" s="30">
        <f t="shared" si="5"/>
        <v>20</v>
      </c>
      <c r="H384" s="34">
        <f>bonus_calc2[[#This Row],[Total Over Time in Hours]]*Table5[[#This Row],[Rate Per hour]]</f>
        <v>0</v>
      </c>
    </row>
    <row r="385" spans="1:8" x14ac:dyDescent="0.3">
      <c r="A385" s="1" t="s">
        <v>433</v>
      </c>
      <c r="B385" s="14" t="s">
        <v>12</v>
      </c>
      <c r="C385" s="14" t="s">
        <v>32</v>
      </c>
      <c r="D385" s="15">
        <v>43900</v>
      </c>
      <c r="E385" s="14" t="s">
        <v>915</v>
      </c>
      <c r="F385" s="14">
        <v>0</v>
      </c>
      <c r="G385" s="30">
        <f t="shared" si="5"/>
        <v>20</v>
      </c>
      <c r="H385" s="34">
        <f>bonus_calc2[[#This Row],[Total Over Time in Hours]]*Table5[[#This Row],[Rate Per hour]]</f>
        <v>0</v>
      </c>
    </row>
    <row r="386" spans="1:8" x14ac:dyDescent="0.3">
      <c r="A386" s="1" t="s">
        <v>434</v>
      </c>
      <c r="B386" s="14" t="s">
        <v>12</v>
      </c>
      <c r="C386" s="14" t="s">
        <v>923</v>
      </c>
      <c r="D386" s="15">
        <v>72700</v>
      </c>
      <c r="E386" s="14" t="s">
        <v>915</v>
      </c>
      <c r="F386" s="14">
        <v>0</v>
      </c>
      <c r="G386" s="30">
        <f t="shared" ref="G386:G449" si="6">IF(F386&lt;30, 20, IF(F386&lt;60, 40, 60))</f>
        <v>20</v>
      </c>
      <c r="H386" s="34">
        <f>bonus_calc2[[#This Row],[Total Over Time in Hours]]*Table5[[#This Row],[Rate Per hour]]</f>
        <v>0</v>
      </c>
    </row>
    <row r="387" spans="1:8" x14ac:dyDescent="0.3">
      <c r="A387" s="1" t="s">
        <v>435</v>
      </c>
      <c r="B387" s="14" t="s">
        <v>7</v>
      </c>
      <c r="C387" s="14" t="s">
        <v>48</v>
      </c>
      <c r="D387" s="15">
        <v>29420</v>
      </c>
      <c r="E387" s="14" t="s">
        <v>921</v>
      </c>
      <c r="F387" s="14">
        <v>90</v>
      </c>
      <c r="G387" s="30">
        <f t="shared" si="6"/>
        <v>60</v>
      </c>
      <c r="H387" s="34">
        <f>bonus_calc2[[#This Row],[Total Over Time in Hours]]*Table5[[#This Row],[Rate Per hour]]</f>
        <v>5400</v>
      </c>
    </row>
    <row r="388" spans="1:8" x14ac:dyDescent="0.3">
      <c r="A388" s="1" t="s">
        <v>436</v>
      </c>
      <c r="B388" s="14" t="s">
        <v>7</v>
      </c>
      <c r="C388" s="14" t="s">
        <v>48</v>
      </c>
      <c r="D388" s="15">
        <v>58280</v>
      </c>
      <c r="E388" s="14" t="s">
        <v>915</v>
      </c>
      <c r="F388" s="14">
        <v>0</v>
      </c>
      <c r="G388" s="30">
        <f t="shared" si="6"/>
        <v>20</v>
      </c>
      <c r="H388" s="34">
        <f>bonus_calc2[[#This Row],[Total Over Time in Hours]]*Table5[[#This Row],[Rate Per hour]]</f>
        <v>0</v>
      </c>
    </row>
    <row r="389" spans="1:8" x14ac:dyDescent="0.3">
      <c r="A389" s="1" t="s">
        <v>437</v>
      </c>
      <c r="B389" s="14" t="s">
        <v>7</v>
      </c>
      <c r="C389" s="14" t="s">
        <v>24</v>
      </c>
      <c r="D389" s="15">
        <v>67980</v>
      </c>
      <c r="E389" s="14" t="s">
        <v>915</v>
      </c>
      <c r="F389" s="14">
        <v>0</v>
      </c>
      <c r="G389" s="30">
        <f t="shared" si="6"/>
        <v>20</v>
      </c>
      <c r="H389" s="34">
        <f>bonus_calc2[[#This Row],[Total Over Time in Hours]]*Table5[[#This Row],[Rate Per hour]]</f>
        <v>0</v>
      </c>
    </row>
    <row r="390" spans="1:8" x14ac:dyDescent="0.3">
      <c r="A390" s="1" t="s">
        <v>438</v>
      </c>
      <c r="B390" s="14" t="s">
        <v>7</v>
      </c>
      <c r="C390" s="14" t="s">
        <v>37</v>
      </c>
      <c r="D390" s="15">
        <v>49760</v>
      </c>
      <c r="E390" s="14" t="s">
        <v>915</v>
      </c>
      <c r="F390" s="14">
        <v>0</v>
      </c>
      <c r="G390" s="30">
        <f t="shared" si="6"/>
        <v>20</v>
      </c>
      <c r="H390" s="34">
        <f>bonus_calc2[[#This Row],[Total Over Time in Hours]]*Table5[[#This Row],[Rate Per hour]]</f>
        <v>0</v>
      </c>
    </row>
    <row r="391" spans="1:8" x14ac:dyDescent="0.3">
      <c r="A391" s="1" t="s">
        <v>439</v>
      </c>
      <c r="B391" s="14" t="s">
        <v>7</v>
      </c>
      <c r="C391" s="14" t="s">
        <v>13</v>
      </c>
      <c r="D391" s="15">
        <v>69910</v>
      </c>
      <c r="E391" s="14" t="s">
        <v>921</v>
      </c>
      <c r="F391" s="14">
        <v>20</v>
      </c>
      <c r="G391" s="30">
        <f t="shared" si="6"/>
        <v>20</v>
      </c>
      <c r="H391" s="34">
        <f>bonus_calc2[[#This Row],[Total Over Time in Hours]]*Table5[[#This Row],[Rate Per hour]]</f>
        <v>400</v>
      </c>
    </row>
    <row r="392" spans="1:8" x14ac:dyDescent="0.3">
      <c r="A392" s="1" t="s">
        <v>441</v>
      </c>
      <c r="B392" s="14" t="s">
        <v>7</v>
      </c>
      <c r="C392" s="14" t="s">
        <v>24</v>
      </c>
      <c r="D392" s="15">
        <v>112370</v>
      </c>
      <c r="E392" s="14" t="s">
        <v>915</v>
      </c>
      <c r="F392" s="14">
        <v>0</v>
      </c>
      <c r="G392" s="30">
        <f t="shared" si="6"/>
        <v>20</v>
      </c>
      <c r="H392" s="34">
        <f>bonus_calc2[[#This Row],[Total Over Time in Hours]]*Table5[[#This Row],[Rate Per hour]]</f>
        <v>0</v>
      </c>
    </row>
    <row r="393" spans="1:8" x14ac:dyDescent="0.3">
      <c r="A393" s="1" t="s">
        <v>443</v>
      </c>
      <c r="B393" s="14" t="s">
        <v>12</v>
      </c>
      <c r="C393" s="14" t="s">
        <v>45</v>
      </c>
      <c r="D393" s="15">
        <v>28580</v>
      </c>
      <c r="E393" s="14" t="s">
        <v>915</v>
      </c>
      <c r="F393" s="14">
        <v>0</v>
      </c>
      <c r="G393" s="30">
        <f t="shared" si="6"/>
        <v>20</v>
      </c>
      <c r="H393" s="34">
        <f>bonus_calc2[[#This Row],[Total Over Time in Hours]]*Table5[[#This Row],[Rate Per hour]]</f>
        <v>0</v>
      </c>
    </row>
    <row r="394" spans="1:8" x14ac:dyDescent="0.3">
      <c r="A394" s="1" t="s">
        <v>444</v>
      </c>
      <c r="B394" s="14" t="s">
        <v>7</v>
      </c>
      <c r="C394" s="14" t="s">
        <v>48</v>
      </c>
      <c r="D394" s="15">
        <v>43590</v>
      </c>
      <c r="E394" s="14" t="s">
        <v>915</v>
      </c>
      <c r="F394" s="14">
        <v>0</v>
      </c>
      <c r="G394" s="30">
        <f t="shared" si="6"/>
        <v>20</v>
      </c>
      <c r="H394" s="34">
        <f>bonus_calc2[[#This Row],[Total Over Time in Hours]]*Table5[[#This Row],[Rate Per hour]]</f>
        <v>0</v>
      </c>
    </row>
    <row r="395" spans="1:8" x14ac:dyDescent="0.3">
      <c r="A395" s="1" t="s">
        <v>445</v>
      </c>
      <c r="B395" s="14" t="s">
        <v>12</v>
      </c>
      <c r="C395" s="14" t="s">
        <v>50</v>
      </c>
      <c r="D395" s="15">
        <v>88330</v>
      </c>
      <c r="E395" s="14" t="s">
        <v>915</v>
      </c>
      <c r="F395" s="14">
        <v>0</v>
      </c>
      <c r="G395" s="30">
        <f t="shared" si="6"/>
        <v>20</v>
      </c>
      <c r="H395" s="34">
        <f>bonus_calc2[[#This Row],[Total Over Time in Hours]]*Table5[[#This Row],[Rate Per hour]]</f>
        <v>0</v>
      </c>
    </row>
    <row r="396" spans="1:8" x14ac:dyDescent="0.3">
      <c r="A396" s="1" t="s">
        <v>446</v>
      </c>
      <c r="B396" s="14" t="s">
        <v>7</v>
      </c>
      <c r="C396" s="14" t="s">
        <v>37</v>
      </c>
      <c r="D396" s="15">
        <v>78840</v>
      </c>
      <c r="E396" s="14" t="s">
        <v>915</v>
      </c>
      <c r="F396" s="14">
        <v>0</v>
      </c>
      <c r="G396" s="30">
        <f t="shared" si="6"/>
        <v>20</v>
      </c>
      <c r="H396" s="34">
        <f>bonus_calc2[[#This Row],[Total Over Time in Hours]]*Table5[[#This Row],[Rate Per hour]]</f>
        <v>0</v>
      </c>
    </row>
    <row r="397" spans="1:8" x14ac:dyDescent="0.3">
      <c r="A397" s="1" t="s">
        <v>447</v>
      </c>
      <c r="B397" s="14" t="s">
        <v>12</v>
      </c>
      <c r="C397" s="14" t="s">
        <v>50</v>
      </c>
      <c r="D397" s="15">
        <v>61990</v>
      </c>
      <c r="E397" s="14" t="s">
        <v>915</v>
      </c>
      <c r="F397" s="14">
        <v>0</v>
      </c>
      <c r="G397" s="30">
        <f t="shared" si="6"/>
        <v>20</v>
      </c>
      <c r="H397" s="34">
        <f>bonus_calc2[[#This Row],[Total Over Time in Hours]]*Table5[[#This Row],[Rate Per hour]]</f>
        <v>0</v>
      </c>
    </row>
    <row r="398" spans="1:8" x14ac:dyDescent="0.3">
      <c r="A398" s="1" t="s">
        <v>448</v>
      </c>
      <c r="B398" s="14" t="s">
        <v>7</v>
      </c>
      <c r="C398" s="14" t="s">
        <v>48</v>
      </c>
      <c r="D398" s="15">
        <v>77100</v>
      </c>
      <c r="E398" s="14" t="s">
        <v>921</v>
      </c>
      <c r="F398" s="14">
        <v>40</v>
      </c>
      <c r="G398" s="30">
        <f t="shared" si="6"/>
        <v>40</v>
      </c>
      <c r="H398" s="34">
        <f>bonus_calc2[[#This Row],[Total Over Time in Hours]]*Table5[[#This Row],[Rate Per hour]]</f>
        <v>1600</v>
      </c>
    </row>
    <row r="399" spans="1:8" x14ac:dyDescent="0.3">
      <c r="A399" s="1" t="s">
        <v>449</v>
      </c>
      <c r="B399" s="14" t="s">
        <v>7</v>
      </c>
      <c r="C399" s="14" t="s">
        <v>45</v>
      </c>
      <c r="D399" s="15">
        <v>66020</v>
      </c>
      <c r="E399" s="14" t="s">
        <v>921</v>
      </c>
      <c r="F399" s="14">
        <v>10</v>
      </c>
      <c r="G399" s="30">
        <f t="shared" si="6"/>
        <v>20</v>
      </c>
      <c r="H399" s="34">
        <f>bonus_calc2[[#This Row],[Total Over Time in Hours]]*Table5[[#This Row],[Rate Per hour]]</f>
        <v>200</v>
      </c>
    </row>
    <row r="400" spans="1:8" x14ac:dyDescent="0.3">
      <c r="A400" s="1" t="s">
        <v>450</v>
      </c>
      <c r="B400" s="14" t="s">
        <v>7</v>
      </c>
      <c r="C400" s="14" t="s">
        <v>8</v>
      </c>
      <c r="D400" s="15">
        <v>70930</v>
      </c>
      <c r="E400" s="14" t="s">
        <v>921</v>
      </c>
      <c r="F400" s="14">
        <v>30</v>
      </c>
      <c r="G400" s="30">
        <f t="shared" si="6"/>
        <v>40</v>
      </c>
      <c r="H400" s="34">
        <f>bonus_calc2[[#This Row],[Total Over Time in Hours]]*Table5[[#This Row],[Rate Per hour]]</f>
        <v>1200</v>
      </c>
    </row>
    <row r="401" spans="1:8" x14ac:dyDescent="0.3">
      <c r="A401" s="1" t="s">
        <v>451</v>
      </c>
      <c r="B401" s="14" t="s">
        <v>12</v>
      </c>
      <c r="C401" s="14" t="s">
        <v>63</v>
      </c>
      <c r="D401" s="15">
        <v>40980</v>
      </c>
      <c r="E401" s="14" t="s">
        <v>915</v>
      </c>
      <c r="F401" s="14">
        <v>0</v>
      </c>
      <c r="G401" s="30">
        <f t="shared" si="6"/>
        <v>20</v>
      </c>
      <c r="H401" s="34">
        <f>bonus_calc2[[#This Row],[Total Over Time in Hours]]*Table5[[#This Row],[Rate Per hour]]</f>
        <v>0</v>
      </c>
    </row>
    <row r="402" spans="1:8" x14ac:dyDescent="0.3">
      <c r="A402" s="1" t="s">
        <v>452</v>
      </c>
      <c r="B402" s="14" t="s">
        <v>12</v>
      </c>
      <c r="C402" s="14" t="s">
        <v>17</v>
      </c>
      <c r="D402" s="15">
        <v>48980</v>
      </c>
      <c r="E402" s="14" t="s">
        <v>921</v>
      </c>
      <c r="F402" s="14">
        <v>10</v>
      </c>
      <c r="G402" s="30">
        <f t="shared" si="6"/>
        <v>20</v>
      </c>
      <c r="H402" s="34">
        <f>bonus_calc2[[#This Row],[Total Over Time in Hours]]*Table5[[#This Row],[Rate Per hour]]</f>
        <v>200</v>
      </c>
    </row>
    <row r="403" spans="1:8" x14ac:dyDescent="0.3">
      <c r="A403" s="1" t="s">
        <v>453</v>
      </c>
      <c r="B403" s="14" t="s">
        <v>7</v>
      </c>
      <c r="C403" s="14" t="s">
        <v>24</v>
      </c>
      <c r="D403" s="15">
        <v>110820</v>
      </c>
      <c r="E403" s="14" t="s">
        <v>915</v>
      </c>
      <c r="F403" s="14">
        <v>0</v>
      </c>
      <c r="G403" s="30">
        <f t="shared" si="6"/>
        <v>20</v>
      </c>
      <c r="H403" s="34">
        <f>bonus_calc2[[#This Row],[Total Over Time in Hours]]*Table5[[#This Row],[Rate Per hour]]</f>
        <v>0</v>
      </c>
    </row>
    <row r="404" spans="1:8" x14ac:dyDescent="0.3">
      <c r="A404" s="1" t="s">
        <v>454</v>
      </c>
      <c r="B404" s="14" t="s">
        <v>7</v>
      </c>
      <c r="C404" s="14" t="s">
        <v>17</v>
      </c>
      <c r="D404" s="15">
        <v>61690</v>
      </c>
      <c r="E404" s="14" t="s">
        <v>915</v>
      </c>
      <c r="F404" s="14">
        <v>0</v>
      </c>
      <c r="G404" s="30">
        <f t="shared" si="6"/>
        <v>20</v>
      </c>
      <c r="H404" s="34">
        <f>bonus_calc2[[#This Row],[Total Over Time in Hours]]*Table5[[#This Row],[Rate Per hour]]</f>
        <v>0</v>
      </c>
    </row>
    <row r="405" spans="1:8" x14ac:dyDescent="0.3">
      <c r="A405" s="1" t="s">
        <v>455</v>
      </c>
      <c r="B405" s="14" t="s">
        <v>7</v>
      </c>
      <c r="C405" s="14" t="s">
        <v>45</v>
      </c>
      <c r="D405" s="15">
        <v>51170</v>
      </c>
      <c r="E405" s="14" t="s">
        <v>915</v>
      </c>
      <c r="F405" s="14">
        <v>0</v>
      </c>
      <c r="G405" s="30">
        <f t="shared" si="6"/>
        <v>20</v>
      </c>
      <c r="H405" s="34">
        <f>bonus_calc2[[#This Row],[Total Over Time in Hours]]*Table5[[#This Row],[Rate Per hour]]</f>
        <v>0</v>
      </c>
    </row>
    <row r="406" spans="1:8" x14ac:dyDescent="0.3">
      <c r="A406" s="1" t="s">
        <v>456</v>
      </c>
      <c r="B406" s="14" t="s">
        <v>7</v>
      </c>
      <c r="C406" s="14" t="s">
        <v>17</v>
      </c>
      <c r="D406" s="15">
        <v>104800</v>
      </c>
      <c r="E406" s="14" t="s">
        <v>915</v>
      </c>
      <c r="F406" s="14">
        <v>0</v>
      </c>
      <c r="G406" s="30">
        <f t="shared" si="6"/>
        <v>20</v>
      </c>
      <c r="H406" s="34">
        <f>bonus_calc2[[#This Row],[Total Over Time in Hours]]*Table5[[#This Row],[Rate Per hour]]</f>
        <v>0</v>
      </c>
    </row>
    <row r="407" spans="1:8" x14ac:dyDescent="0.3">
      <c r="A407" s="1" t="s">
        <v>457</v>
      </c>
      <c r="B407" s="14" t="s">
        <v>12</v>
      </c>
      <c r="C407" s="14" t="s">
        <v>50</v>
      </c>
      <c r="D407" s="15">
        <v>56280</v>
      </c>
      <c r="E407" s="14" t="s">
        <v>915</v>
      </c>
      <c r="F407" s="14">
        <v>0</v>
      </c>
      <c r="G407" s="30">
        <f t="shared" si="6"/>
        <v>20</v>
      </c>
      <c r="H407" s="34">
        <f>bonus_calc2[[#This Row],[Total Over Time in Hours]]*Table5[[#This Row],[Rate Per hour]]</f>
        <v>0</v>
      </c>
    </row>
    <row r="408" spans="1:8" x14ac:dyDescent="0.3">
      <c r="A408" s="1" t="s">
        <v>458</v>
      </c>
      <c r="B408" s="14" t="s">
        <v>12</v>
      </c>
      <c r="C408" s="14" t="s">
        <v>37</v>
      </c>
      <c r="D408" s="15">
        <v>88380</v>
      </c>
      <c r="E408" s="14" t="s">
        <v>921</v>
      </c>
      <c r="F408" s="14">
        <v>20</v>
      </c>
      <c r="G408" s="30">
        <f t="shared" si="6"/>
        <v>20</v>
      </c>
      <c r="H408" s="34">
        <f>bonus_calc2[[#This Row],[Total Over Time in Hours]]*Table5[[#This Row],[Rate Per hour]]</f>
        <v>400</v>
      </c>
    </row>
    <row r="409" spans="1:8" x14ac:dyDescent="0.3">
      <c r="A409" s="1" t="s">
        <v>460</v>
      </c>
      <c r="B409" s="14" t="s">
        <v>7</v>
      </c>
      <c r="C409" s="14" t="s">
        <v>17</v>
      </c>
      <c r="D409" s="15">
        <v>52590</v>
      </c>
      <c r="E409" s="14" t="s">
        <v>915</v>
      </c>
      <c r="F409" s="14">
        <v>0</v>
      </c>
      <c r="G409" s="30">
        <f t="shared" si="6"/>
        <v>20</v>
      </c>
      <c r="H409" s="34">
        <f>bonus_calc2[[#This Row],[Total Over Time in Hours]]*Table5[[#This Row],[Rate Per hour]]</f>
        <v>0</v>
      </c>
    </row>
    <row r="410" spans="1:8" x14ac:dyDescent="0.3">
      <c r="A410" s="1" t="s">
        <v>461</v>
      </c>
      <c r="B410" s="14" t="s">
        <v>7</v>
      </c>
      <c r="C410" s="14" t="s">
        <v>48</v>
      </c>
      <c r="D410" s="15">
        <v>47650</v>
      </c>
      <c r="E410" s="14" t="s">
        <v>915</v>
      </c>
      <c r="F410" s="14">
        <v>0</v>
      </c>
      <c r="G410" s="30">
        <f t="shared" si="6"/>
        <v>20</v>
      </c>
      <c r="H410" s="34">
        <f>bonus_calc2[[#This Row],[Total Over Time in Hours]]*Table5[[#This Row],[Rate Per hour]]</f>
        <v>0</v>
      </c>
    </row>
    <row r="411" spans="1:8" x14ac:dyDescent="0.3">
      <c r="A411" s="1" t="s">
        <v>462</v>
      </c>
      <c r="B411" s="14" t="s">
        <v>7</v>
      </c>
      <c r="C411" s="14" t="s">
        <v>37</v>
      </c>
      <c r="D411" s="15">
        <v>72350</v>
      </c>
      <c r="E411" s="14" t="s">
        <v>915</v>
      </c>
      <c r="F411" s="14">
        <v>0</v>
      </c>
      <c r="G411" s="30">
        <f t="shared" si="6"/>
        <v>20</v>
      </c>
      <c r="H411" s="34">
        <f>bonus_calc2[[#This Row],[Total Over Time in Hours]]*Table5[[#This Row],[Rate Per hour]]</f>
        <v>0</v>
      </c>
    </row>
    <row r="412" spans="1:8" x14ac:dyDescent="0.3">
      <c r="A412" s="1" t="s">
        <v>463</v>
      </c>
      <c r="B412" s="14" t="s">
        <v>12</v>
      </c>
      <c r="C412" s="14" t="s">
        <v>37</v>
      </c>
      <c r="D412" s="15">
        <v>39940</v>
      </c>
      <c r="E412" s="14" t="s">
        <v>915</v>
      </c>
      <c r="F412" s="14">
        <v>0</v>
      </c>
      <c r="G412" s="30">
        <f t="shared" si="6"/>
        <v>20</v>
      </c>
      <c r="H412" s="34">
        <f>bonus_calc2[[#This Row],[Total Over Time in Hours]]*Table5[[#This Row],[Rate Per hour]]</f>
        <v>0</v>
      </c>
    </row>
    <row r="413" spans="1:8" x14ac:dyDescent="0.3">
      <c r="A413" s="1" t="s">
        <v>465</v>
      </c>
      <c r="B413" s="14" t="s">
        <v>12</v>
      </c>
      <c r="C413" s="14" t="s">
        <v>24</v>
      </c>
      <c r="D413" s="15">
        <v>28130</v>
      </c>
      <c r="E413" s="14" t="s">
        <v>915</v>
      </c>
      <c r="F413" s="14">
        <v>0</v>
      </c>
      <c r="G413" s="30">
        <f t="shared" si="6"/>
        <v>20</v>
      </c>
      <c r="H413" s="34">
        <f>bonus_calc2[[#This Row],[Total Over Time in Hours]]*Table5[[#This Row],[Rate Per hour]]</f>
        <v>0</v>
      </c>
    </row>
    <row r="414" spans="1:8" x14ac:dyDescent="0.3">
      <c r="A414" s="1" t="s">
        <v>466</v>
      </c>
      <c r="B414" s="14" t="s">
        <v>7</v>
      </c>
      <c r="C414" s="14" t="s">
        <v>50</v>
      </c>
      <c r="D414" s="15">
        <v>69460</v>
      </c>
      <c r="E414" s="14" t="s">
        <v>915</v>
      </c>
      <c r="F414" s="14">
        <v>0</v>
      </c>
      <c r="G414" s="30">
        <f t="shared" si="6"/>
        <v>20</v>
      </c>
      <c r="H414" s="34">
        <f>bonus_calc2[[#This Row],[Total Over Time in Hours]]*Table5[[#This Row],[Rate Per hour]]</f>
        <v>0</v>
      </c>
    </row>
    <row r="415" spans="1:8" x14ac:dyDescent="0.3">
      <c r="A415" s="1" t="s">
        <v>467</v>
      </c>
      <c r="B415" s="14" t="s">
        <v>12</v>
      </c>
      <c r="C415" s="14" t="s">
        <v>63</v>
      </c>
      <c r="D415" s="15">
        <v>109030</v>
      </c>
      <c r="E415" s="14" t="s">
        <v>915</v>
      </c>
      <c r="F415" s="14">
        <v>0</v>
      </c>
      <c r="G415" s="30">
        <f t="shared" si="6"/>
        <v>20</v>
      </c>
      <c r="H415" s="34">
        <f>bonus_calc2[[#This Row],[Total Over Time in Hours]]*Table5[[#This Row],[Rate Per hour]]</f>
        <v>0</v>
      </c>
    </row>
    <row r="416" spans="1:8" x14ac:dyDescent="0.3">
      <c r="A416" s="1" t="s">
        <v>468</v>
      </c>
      <c r="B416" s="14" t="s">
        <v>7</v>
      </c>
      <c r="C416" s="14" t="s">
        <v>63</v>
      </c>
      <c r="D416" s="15">
        <v>66460</v>
      </c>
      <c r="E416" s="14" t="s">
        <v>921</v>
      </c>
      <c r="F416" s="14">
        <v>10</v>
      </c>
      <c r="G416" s="30">
        <f t="shared" si="6"/>
        <v>20</v>
      </c>
      <c r="H416" s="34">
        <f>bonus_calc2[[#This Row],[Total Over Time in Hours]]*Table5[[#This Row],[Rate Per hour]]</f>
        <v>200</v>
      </c>
    </row>
    <row r="417" spans="1:8" x14ac:dyDescent="0.3">
      <c r="A417" s="1" t="s">
        <v>470</v>
      </c>
      <c r="B417" s="14" t="s">
        <v>12</v>
      </c>
      <c r="C417" s="14" t="s">
        <v>19</v>
      </c>
      <c r="D417" s="15">
        <v>50810</v>
      </c>
      <c r="E417" s="14" t="s">
        <v>915</v>
      </c>
      <c r="F417" s="14">
        <v>0</v>
      </c>
      <c r="G417" s="30">
        <f t="shared" si="6"/>
        <v>20</v>
      </c>
      <c r="H417" s="34">
        <f>bonus_calc2[[#This Row],[Total Over Time in Hours]]*Table5[[#This Row],[Rate Per hour]]</f>
        <v>0</v>
      </c>
    </row>
    <row r="418" spans="1:8" x14ac:dyDescent="0.3">
      <c r="A418" s="1" t="s">
        <v>472</v>
      </c>
      <c r="B418" s="14" t="s">
        <v>12</v>
      </c>
      <c r="C418" s="14" t="s">
        <v>17</v>
      </c>
      <c r="D418" s="15">
        <v>114510</v>
      </c>
      <c r="E418" s="14" t="s">
        <v>921</v>
      </c>
      <c r="F418" s="14">
        <v>10</v>
      </c>
      <c r="G418" s="30">
        <f t="shared" si="6"/>
        <v>20</v>
      </c>
      <c r="H418" s="34">
        <f>bonus_calc2[[#This Row],[Total Over Time in Hours]]*Table5[[#This Row],[Rate Per hour]]</f>
        <v>200</v>
      </c>
    </row>
    <row r="419" spans="1:8" x14ac:dyDescent="0.3">
      <c r="A419" s="1" t="s">
        <v>473</v>
      </c>
      <c r="B419" s="14" t="s">
        <v>7</v>
      </c>
      <c r="C419" s="14" t="s">
        <v>63</v>
      </c>
      <c r="D419" s="15">
        <v>86230</v>
      </c>
      <c r="E419" s="14" t="s">
        <v>915</v>
      </c>
      <c r="F419" s="14">
        <v>0</v>
      </c>
      <c r="G419" s="30">
        <f t="shared" si="6"/>
        <v>20</v>
      </c>
      <c r="H419" s="34">
        <f>bonus_calc2[[#This Row],[Total Over Time in Hours]]*Table5[[#This Row],[Rate Per hour]]</f>
        <v>0</v>
      </c>
    </row>
    <row r="420" spans="1:8" x14ac:dyDescent="0.3">
      <c r="A420" s="1" t="s">
        <v>474</v>
      </c>
      <c r="B420" s="14" t="s">
        <v>12</v>
      </c>
      <c r="C420" s="14" t="s">
        <v>37</v>
      </c>
      <c r="D420" s="15">
        <v>73240</v>
      </c>
      <c r="E420" s="14" t="s">
        <v>915</v>
      </c>
      <c r="F420" s="14">
        <v>0</v>
      </c>
      <c r="G420" s="30">
        <f t="shared" si="6"/>
        <v>20</v>
      </c>
      <c r="H420" s="34">
        <f>bonus_calc2[[#This Row],[Total Over Time in Hours]]*Table5[[#This Row],[Rate Per hour]]</f>
        <v>0</v>
      </c>
    </row>
    <row r="421" spans="1:8" x14ac:dyDescent="0.3">
      <c r="A421" s="1" t="s">
        <v>475</v>
      </c>
      <c r="B421" s="14" t="s">
        <v>7</v>
      </c>
      <c r="C421" s="14" t="s">
        <v>29</v>
      </c>
      <c r="D421" s="15">
        <v>53920</v>
      </c>
      <c r="E421" s="14" t="s">
        <v>915</v>
      </c>
      <c r="F421" s="14">
        <v>0</v>
      </c>
      <c r="G421" s="30">
        <f t="shared" si="6"/>
        <v>20</v>
      </c>
      <c r="H421" s="34">
        <f>bonus_calc2[[#This Row],[Total Over Time in Hours]]*Table5[[#This Row],[Rate Per hour]]</f>
        <v>0</v>
      </c>
    </row>
    <row r="422" spans="1:8" x14ac:dyDescent="0.3">
      <c r="A422" s="1" t="s">
        <v>476</v>
      </c>
      <c r="B422" s="14" t="s">
        <v>7</v>
      </c>
      <c r="C422" s="14" t="s">
        <v>923</v>
      </c>
      <c r="D422" s="15">
        <v>113690</v>
      </c>
      <c r="E422" s="14" t="s">
        <v>915</v>
      </c>
      <c r="F422" s="14">
        <v>0</v>
      </c>
      <c r="G422" s="30">
        <f t="shared" si="6"/>
        <v>20</v>
      </c>
      <c r="H422" s="34">
        <f>bonus_calc2[[#This Row],[Total Over Time in Hours]]*Table5[[#This Row],[Rate Per hour]]</f>
        <v>0</v>
      </c>
    </row>
    <row r="423" spans="1:8" x14ac:dyDescent="0.3">
      <c r="A423" s="1" t="s">
        <v>477</v>
      </c>
      <c r="B423" s="14" t="s">
        <v>12</v>
      </c>
      <c r="C423" s="14" t="s">
        <v>19</v>
      </c>
      <c r="D423" s="15">
        <v>101790</v>
      </c>
      <c r="E423" s="14" t="s">
        <v>915</v>
      </c>
      <c r="F423" s="14">
        <v>0</v>
      </c>
      <c r="G423" s="30">
        <f t="shared" si="6"/>
        <v>20</v>
      </c>
      <c r="H423" s="34">
        <f>bonus_calc2[[#This Row],[Total Over Time in Hours]]*Table5[[#This Row],[Rate Per hour]]</f>
        <v>0</v>
      </c>
    </row>
    <row r="424" spans="1:8" x14ac:dyDescent="0.3">
      <c r="A424" s="1" t="s">
        <v>478</v>
      </c>
      <c r="B424" s="14" t="s">
        <v>7</v>
      </c>
      <c r="C424" s="14" t="s">
        <v>48</v>
      </c>
      <c r="D424" s="15">
        <v>38930</v>
      </c>
      <c r="E424" s="14" t="s">
        <v>915</v>
      </c>
      <c r="F424" s="14">
        <v>0</v>
      </c>
      <c r="G424" s="30">
        <f t="shared" si="6"/>
        <v>20</v>
      </c>
      <c r="H424" s="34">
        <f>bonus_calc2[[#This Row],[Total Over Time in Hours]]*Table5[[#This Row],[Rate Per hour]]</f>
        <v>0</v>
      </c>
    </row>
    <row r="425" spans="1:8" x14ac:dyDescent="0.3">
      <c r="A425" s="1" t="s">
        <v>479</v>
      </c>
      <c r="B425" s="14" t="s">
        <v>12</v>
      </c>
      <c r="C425" s="14" t="s">
        <v>13</v>
      </c>
      <c r="D425" s="15">
        <v>57090</v>
      </c>
      <c r="E425" s="14" t="s">
        <v>915</v>
      </c>
      <c r="F425" s="14">
        <v>0</v>
      </c>
      <c r="G425" s="30">
        <f t="shared" si="6"/>
        <v>20</v>
      </c>
      <c r="H425" s="34">
        <f>bonus_calc2[[#This Row],[Total Over Time in Hours]]*Table5[[#This Row],[Rate Per hour]]</f>
        <v>0</v>
      </c>
    </row>
    <row r="426" spans="1:8" x14ac:dyDescent="0.3">
      <c r="A426" s="1" t="s">
        <v>480</v>
      </c>
      <c r="B426" s="14" t="s">
        <v>7</v>
      </c>
      <c r="C426" s="14" t="s">
        <v>13</v>
      </c>
      <c r="D426" s="15">
        <v>106170</v>
      </c>
      <c r="E426" s="14" t="s">
        <v>915</v>
      </c>
      <c r="F426" s="14">
        <v>0</v>
      </c>
      <c r="G426" s="30">
        <f t="shared" si="6"/>
        <v>20</v>
      </c>
      <c r="H426" s="34">
        <f>bonus_calc2[[#This Row],[Total Over Time in Hours]]*Table5[[#This Row],[Rate Per hour]]</f>
        <v>0</v>
      </c>
    </row>
    <row r="427" spans="1:8" x14ac:dyDescent="0.3">
      <c r="A427" s="1" t="s">
        <v>481</v>
      </c>
      <c r="B427" s="14" t="s">
        <v>12</v>
      </c>
      <c r="C427" s="14" t="s">
        <v>50</v>
      </c>
      <c r="D427" s="15">
        <v>59550</v>
      </c>
      <c r="E427" s="14" t="s">
        <v>915</v>
      </c>
      <c r="F427" s="14">
        <v>0</v>
      </c>
      <c r="G427" s="30">
        <f t="shared" si="6"/>
        <v>20</v>
      </c>
      <c r="H427" s="34">
        <f>bonus_calc2[[#This Row],[Total Over Time in Hours]]*Table5[[#This Row],[Rate Per hour]]</f>
        <v>0</v>
      </c>
    </row>
    <row r="428" spans="1:8" x14ac:dyDescent="0.3">
      <c r="A428" s="1" t="s">
        <v>482</v>
      </c>
      <c r="B428" s="14" t="s">
        <v>7</v>
      </c>
      <c r="C428" s="14" t="s">
        <v>8</v>
      </c>
      <c r="D428" s="15">
        <v>89960</v>
      </c>
      <c r="E428" s="14" t="s">
        <v>915</v>
      </c>
      <c r="F428" s="14">
        <v>0</v>
      </c>
      <c r="G428" s="30">
        <f t="shared" si="6"/>
        <v>20</v>
      </c>
      <c r="H428" s="34">
        <f>bonus_calc2[[#This Row],[Total Over Time in Hours]]*Table5[[#This Row],[Rate Per hour]]</f>
        <v>0</v>
      </c>
    </row>
    <row r="429" spans="1:8" x14ac:dyDescent="0.3">
      <c r="A429" s="1" t="s">
        <v>483</v>
      </c>
      <c r="B429" s="14" t="s">
        <v>12</v>
      </c>
      <c r="C429" s="14" t="s">
        <v>48</v>
      </c>
      <c r="D429" s="15">
        <v>58850</v>
      </c>
      <c r="E429" s="14" t="s">
        <v>915</v>
      </c>
      <c r="F429" s="14">
        <v>0</v>
      </c>
      <c r="G429" s="30">
        <f t="shared" si="6"/>
        <v>20</v>
      </c>
      <c r="H429" s="34">
        <f>bonus_calc2[[#This Row],[Total Over Time in Hours]]*Table5[[#This Row],[Rate Per hour]]</f>
        <v>0</v>
      </c>
    </row>
    <row r="430" spans="1:8" x14ac:dyDescent="0.3">
      <c r="A430" s="1" t="s">
        <v>484</v>
      </c>
      <c r="B430" s="14" t="s">
        <v>7</v>
      </c>
      <c r="C430" s="14" t="s">
        <v>45</v>
      </c>
      <c r="D430" s="15">
        <v>68200</v>
      </c>
      <c r="E430" s="14" t="s">
        <v>915</v>
      </c>
      <c r="F430" s="14">
        <v>0</v>
      </c>
      <c r="G430" s="30">
        <f t="shared" si="6"/>
        <v>20</v>
      </c>
      <c r="H430" s="34">
        <f>bonus_calc2[[#This Row],[Total Over Time in Hours]]*Table5[[#This Row],[Rate Per hour]]</f>
        <v>0</v>
      </c>
    </row>
    <row r="431" spans="1:8" x14ac:dyDescent="0.3">
      <c r="A431" s="1" t="s">
        <v>485</v>
      </c>
      <c r="B431" s="14" t="s">
        <v>7</v>
      </c>
      <c r="C431" s="14" t="s">
        <v>13</v>
      </c>
      <c r="D431" s="15">
        <v>90130</v>
      </c>
      <c r="E431" s="14" t="s">
        <v>915</v>
      </c>
      <c r="F431" s="14">
        <v>0</v>
      </c>
      <c r="G431" s="30">
        <f t="shared" si="6"/>
        <v>20</v>
      </c>
      <c r="H431" s="34">
        <f>bonus_calc2[[#This Row],[Total Over Time in Hours]]*Table5[[#This Row],[Rate Per hour]]</f>
        <v>0</v>
      </c>
    </row>
    <row r="432" spans="1:8" x14ac:dyDescent="0.3">
      <c r="A432" s="1" t="s">
        <v>486</v>
      </c>
      <c r="B432" s="14" t="s">
        <v>7</v>
      </c>
      <c r="C432" s="14" t="s">
        <v>50</v>
      </c>
      <c r="D432" s="15">
        <v>45060</v>
      </c>
      <c r="E432" s="14" t="s">
        <v>915</v>
      </c>
      <c r="F432" s="14">
        <v>0</v>
      </c>
      <c r="G432" s="30">
        <f t="shared" si="6"/>
        <v>20</v>
      </c>
      <c r="H432" s="34">
        <f>bonus_calc2[[#This Row],[Total Over Time in Hours]]*Table5[[#This Row],[Rate Per hour]]</f>
        <v>0</v>
      </c>
    </row>
    <row r="433" spans="1:8" x14ac:dyDescent="0.3">
      <c r="A433" s="1" t="s">
        <v>488</v>
      </c>
      <c r="B433" s="14" t="s">
        <v>7</v>
      </c>
      <c r="C433" s="14" t="s">
        <v>32</v>
      </c>
      <c r="D433" s="15">
        <v>66370</v>
      </c>
      <c r="E433" s="14" t="s">
        <v>915</v>
      </c>
      <c r="F433" s="14">
        <v>0</v>
      </c>
      <c r="G433" s="30">
        <f t="shared" si="6"/>
        <v>20</v>
      </c>
      <c r="H433" s="34">
        <f>bonus_calc2[[#This Row],[Total Over Time in Hours]]*Table5[[#This Row],[Rate Per hour]]</f>
        <v>0</v>
      </c>
    </row>
    <row r="434" spans="1:8" x14ac:dyDescent="0.3">
      <c r="A434" s="1" t="s">
        <v>489</v>
      </c>
      <c r="B434" s="14" t="s">
        <v>12</v>
      </c>
      <c r="C434" s="14" t="s">
        <v>37</v>
      </c>
      <c r="D434" s="15">
        <v>85880</v>
      </c>
      <c r="E434" s="14" t="s">
        <v>915</v>
      </c>
      <c r="F434" s="14">
        <v>0</v>
      </c>
      <c r="G434" s="30">
        <f t="shared" si="6"/>
        <v>20</v>
      </c>
      <c r="H434" s="34">
        <f>bonus_calc2[[#This Row],[Total Over Time in Hours]]*Table5[[#This Row],[Rate Per hour]]</f>
        <v>0</v>
      </c>
    </row>
    <row r="435" spans="1:8" x14ac:dyDescent="0.3">
      <c r="A435" s="1" t="s">
        <v>490</v>
      </c>
      <c r="B435" s="14" t="s">
        <v>12</v>
      </c>
      <c r="C435" s="14" t="s">
        <v>37</v>
      </c>
      <c r="D435" s="15">
        <v>59260</v>
      </c>
      <c r="E435" s="14" t="s">
        <v>921</v>
      </c>
      <c r="F435" s="14">
        <v>20</v>
      </c>
      <c r="G435" s="30">
        <f t="shared" si="6"/>
        <v>20</v>
      </c>
      <c r="H435" s="34">
        <f>bonus_calc2[[#This Row],[Total Over Time in Hours]]*Table5[[#This Row],[Rate Per hour]]</f>
        <v>400</v>
      </c>
    </row>
    <row r="436" spans="1:8" x14ac:dyDescent="0.3">
      <c r="A436" s="1" t="s">
        <v>491</v>
      </c>
      <c r="B436" s="14" t="s">
        <v>7</v>
      </c>
      <c r="C436" s="14" t="s">
        <v>17</v>
      </c>
      <c r="D436" s="15">
        <v>61790</v>
      </c>
      <c r="E436" s="14" t="s">
        <v>915</v>
      </c>
      <c r="F436" s="14">
        <v>0</v>
      </c>
      <c r="G436" s="30">
        <f t="shared" si="6"/>
        <v>20</v>
      </c>
      <c r="H436" s="34">
        <f>bonus_calc2[[#This Row],[Total Over Time in Hours]]*Table5[[#This Row],[Rate Per hour]]</f>
        <v>0</v>
      </c>
    </row>
    <row r="437" spans="1:8" x14ac:dyDescent="0.3">
      <c r="A437" s="1" t="s">
        <v>492</v>
      </c>
      <c r="B437" s="14" t="s">
        <v>7</v>
      </c>
      <c r="C437" s="14" t="s">
        <v>29</v>
      </c>
      <c r="D437" s="15">
        <v>48180</v>
      </c>
      <c r="E437" s="14" t="s">
        <v>921</v>
      </c>
      <c r="F437" s="14">
        <v>70</v>
      </c>
      <c r="G437" s="30">
        <f t="shared" si="6"/>
        <v>60</v>
      </c>
      <c r="H437" s="34">
        <f>bonus_calc2[[#This Row],[Total Over Time in Hours]]*Table5[[#This Row],[Rate Per hour]]</f>
        <v>4200</v>
      </c>
    </row>
    <row r="438" spans="1:8" x14ac:dyDescent="0.3">
      <c r="A438" s="1" t="s">
        <v>493</v>
      </c>
      <c r="B438" s="14" t="s">
        <v>7</v>
      </c>
      <c r="C438" s="14" t="s">
        <v>19</v>
      </c>
      <c r="D438" s="15">
        <v>74800</v>
      </c>
      <c r="E438" s="14" t="s">
        <v>915</v>
      </c>
      <c r="F438" s="14">
        <v>0</v>
      </c>
      <c r="G438" s="30">
        <f t="shared" si="6"/>
        <v>20</v>
      </c>
      <c r="H438" s="34">
        <f>bonus_calc2[[#This Row],[Total Over Time in Hours]]*Table5[[#This Row],[Rate Per hour]]</f>
        <v>0</v>
      </c>
    </row>
    <row r="439" spans="1:8" x14ac:dyDescent="0.3">
      <c r="A439" s="1" t="s">
        <v>494</v>
      </c>
      <c r="B439" s="14" t="s">
        <v>7</v>
      </c>
      <c r="C439" s="14" t="s">
        <v>29</v>
      </c>
      <c r="D439" s="15">
        <v>31020</v>
      </c>
      <c r="E439" s="14" t="s">
        <v>915</v>
      </c>
      <c r="F439" s="14">
        <v>0</v>
      </c>
      <c r="G439" s="30">
        <f t="shared" si="6"/>
        <v>20</v>
      </c>
      <c r="H439" s="34">
        <f>bonus_calc2[[#This Row],[Total Over Time in Hours]]*Table5[[#This Row],[Rate Per hour]]</f>
        <v>0</v>
      </c>
    </row>
    <row r="440" spans="1:8" x14ac:dyDescent="0.3">
      <c r="A440" s="1" t="s">
        <v>495</v>
      </c>
      <c r="B440" s="14" t="s">
        <v>12</v>
      </c>
      <c r="C440" s="14" t="s">
        <v>13</v>
      </c>
      <c r="D440" s="15">
        <v>37550</v>
      </c>
      <c r="E440" s="14" t="s">
        <v>921</v>
      </c>
      <c r="F440" s="14">
        <v>40</v>
      </c>
      <c r="G440" s="30">
        <f t="shared" si="6"/>
        <v>40</v>
      </c>
      <c r="H440" s="34">
        <f>bonus_calc2[[#This Row],[Total Over Time in Hours]]*Table5[[#This Row],[Rate Per hour]]</f>
        <v>1600</v>
      </c>
    </row>
    <row r="441" spans="1:8" x14ac:dyDescent="0.3">
      <c r="A441" s="1" t="s">
        <v>496</v>
      </c>
      <c r="B441" s="14" t="s">
        <v>7</v>
      </c>
      <c r="C441" s="14" t="s">
        <v>29</v>
      </c>
      <c r="D441" s="15">
        <v>72040</v>
      </c>
      <c r="E441" s="14" t="s">
        <v>915</v>
      </c>
      <c r="F441" s="14">
        <v>0</v>
      </c>
      <c r="G441" s="30">
        <f t="shared" si="6"/>
        <v>20</v>
      </c>
      <c r="H441" s="34">
        <f>bonus_calc2[[#This Row],[Total Over Time in Hours]]*Table5[[#This Row],[Rate Per hour]]</f>
        <v>0</v>
      </c>
    </row>
    <row r="442" spans="1:8" x14ac:dyDescent="0.3">
      <c r="A442" s="1" t="s">
        <v>497</v>
      </c>
      <c r="B442" s="14" t="s">
        <v>7</v>
      </c>
      <c r="C442" s="14" t="s">
        <v>13</v>
      </c>
      <c r="D442" s="15">
        <v>118840</v>
      </c>
      <c r="E442" s="14" t="s">
        <v>921</v>
      </c>
      <c r="F442" s="14">
        <v>90</v>
      </c>
      <c r="G442" s="30">
        <f t="shared" si="6"/>
        <v>60</v>
      </c>
      <c r="H442" s="34">
        <f>bonus_calc2[[#This Row],[Total Over Time in Hours]]*Table5[[#This Row],[Rate Per hour]]</f>
        <v>5400</v>
      </c>
    </row>
    <row r="443" spans="1:8" x14ac:dyDescent="0.3">
      <c r="A443" s="1" t="s">
        <v>498</v>
      </c>
      <c r="B443" s="14" t="s">
        <v>12</v>
      </c>
      <c r="C443" s="14" t="s">
        <v>24</v>
      </c>
      <c r="D443" s="15">
        <v>79570</v>
      </c>
      <c r="E443" s="14" t="s">
        <v>915</v>
      </c>
      <c r="F443" s="14">
        <v>0</v>
      </c>
      <c r="G443" s="30">
        <f t="shared" si="6"/>
        <v>20</v>
      </c>
      <c r="H443" s="34">
        <f>bonus_calc2[[#This Row],[Total Over Time in Hours]]*Table5[[#This Row],[Rate Per hour]]</f>
        <v>0</v>
      </c>
    </row>
    <row r="444" spans="1:8" x14ac:dyDescent="0.3">
      <c r="A444" s="1" t="s">
        <v>499</v>
      </c>
      <c r="B444" s="14" t="s">
        <v>12</v>
      </c>
      <c r="C444" s="14" t="s">
        <v>32</v>
      </c>
      <c r="D444" s="15">
        <v>94050</v>
      </c>
      <c r="E444" s="14" t="s">
        <v>915</v>
      </c>
      <c r="F444" s="14">
        <v>0</v>
      </c>
      <c r="G444" s="30">
        <f t="shared" si="6"/>
        <v>20</v>
      </c>
      <c r="H444" s="34">
        <f>bonus_calc2[[#This Row],[Total Over Time in Hours]]*Table5[[#This Row],[Rate Per hour]]</f>
        <v>0</v>
      </c>
    </row>
    <row r="445" spans="1:8" x14ac:dyDescent="0.3">
      <c r="A445" s="1" t="s">
        <v>500</v>
      </c>
      <c r="B445" s="14" t="s">
        <v>7</v>
      </c>
      <c r="C445" s="14" t="s">
        <v>24</v>
      </c>
      <c r="D445" s="15">
        <v>81260</v>
      </c>
      <c r="E445" s="14" t="s">
        <v>915</v>
      </c>
      <c r="F445" s="14">
        <v>0</v>
      </c>
      <c r="G445" s="30">
        <f t="shared" si="6"/>
        <v>20</v>
      </c>
      <c r="H445" s="34">
        <f>bonus_calc2[[#This Row],[Total Over Time in Hours]]*Table5[[#This Row],[Rate Per hour]]</f>
        <v>0</v>
      </c>
    </row>
    <row r="446" spans="1:8" x14ac:dyDescent="0.3">
      <c r="A446" s="1" t="s">
        <v>501</v>
      </c>
      <c r="B446" s="14" t="s">
        <v>12</v>
      </c>
      <c r="C446" s="14" t="s">
        <v>32</v>
      </c>
      <c r="D446" s="15">
        <v>36710</v>
      </c>
      <c r="E446" s="14" t="s">
        <v>915</v>
      </c>
      <c r="F446" s="14">
        <v>0</v>
      </c>
      <c r="G446" s="30">
        <f t="shared" si="6"/>
        <v>20</v>
      </c>
      <c r="H446" s="34">
        <f>bonus_calc2[[#This Row],[Total Over Time in Hours]]*Table5[[#This Row],[Rate Per hour]]</f>
        <v>0</v>
      </c>
    </row>
    <row r="447" spans="1:8" x14ac:dyDescent="0.3">
      <c r="A447" s="1" t="s">
        <v>502</v>
      </c>
      <c r="B447" s="14" t="s">
        <v>12</v>
      </c>
      <c r="C447" s="14" t="s">
        <v>19</v>
      </c>
      <c r="D447" s="15">
        <v>98360</v>
      </c>
      <c r="E447" s="14" t="s">
        <v>915</v>
      </c>
      <c r="F447" s="14">
        <v>0</v>
      </c>
      <c r="G447" s="30">
        <f t="shared" si="6"/>
        <v>20</v>
      </c>
      <c r="H447" s="34">
        <f>bonus_calc2[[#This Row],[Total Over Time in Hours]]*Table5[[#This Row],[Rate Per hour]]</f>
        <v>0</v>
      </c>
    </row>
    <row r="448" spans="1:8" x14ac:dyDescent="0.3">
      <c r="A448" s="1" t="s">
        <v>504</v>
      </c>
      <c r="B448" s="14" t="s">
        <v>7</v>
      </c>
      <c r="C448" s="14" t="s">
        <v>32</v>
      </c>
      <c r="D448" s="15">
        <v>39680</v>
      </c>
      <c r="E448" s="14" t="s">
        <v>915</v>
      </c>
      <c r="F448" s="14">
        <v>0</v>
      </c>
      <c r="G448" s="30">
        <f t="shared" si="6"/>
        <v>20</v>
      </c>
      <c r="H448" s="34">
        <f>bonus_calc2[[#This Row],[Total Over Time in Hours]]*Table5[[#This Row],[Rate Per hour]]</f>
        <v>0</v>
      </c>
    </row>
    <row r="449" spans="1:8" x14ac:dyDescent="0.3">
      <c r="A449" s="1" t="s">
        <v>505</v>
      </c>
      <c r="B449" s="14" t="s">
        <v>7</v>
      </c>
      <c r="C449" s="14" t="s">
        <v>63</v>
      </c>
      <c r="D449" s="15">
        <v>101390</v>
      </c>
      <c r="E449" s="14" t="s">
        <v>915</v>
      </c>
      <c r="F449" s="14">
        <v>0</v>
      </c>
      <c r="G449" s="30">
        <f t="shared" si="6"/>
        <v>20</v>
      </c>
      <c r="H449" s="34">
        <f>bonus_calc2[[#This Row],[Total Over Time in Hours]]*Table5[[#This Row],[Rate Per hour]]</f>
        <v>0</v>
      </c>
    </row>
    <row r="450" spans="1:8" x14ac:dyDescent="0.3">
      <c r="A450" s="1" t="s">
        <v>506</v>
      </c>
      <c r="B450" s="14" t="s">
        <v>7</v>
      </c>
      <c r="C450" s="14" t="s">
        <v>50</v>
      </c>
      <c r="D450" s="15">
        <v>80700</v>
      </c>
      <c r="E450" s="14" t="s">
        <v>915</v>
      </c>
      <c r="F450" s="14">
        <v>0</v>
      </c>
      <c r="G450" s="30">
        <f t="shared" ref="G450:G513" si="7">IF(F450&lt;30, 20, IF(F450&lt;60, 40, 60))</f>
        <v>20</v>
      </c>
      <c r="H450" s="34">
        <f>bonus_calc2[[#This Row],[Total Over Time in Hours]]*Table5[[#This Row],[Rate Per hour]]</f>
        <v>0</v>
      </c>
    </row>
    <row r="451" spans="1:8" x14ac:dyDescent="0.3">
      <c r="A451" s="1" t="s">
        <v>507</v>
      </c>
      <c r="B451" s="14" t="s">
        <v>12</v>
      </c>
      <c r="C451" s="14" t="s">
        <v>32</v>
      </c>
      <c r="D451" s="15">
        <v>78020</v>
      </c>
      <c r="E451" s="14" t="s">
        <v>915</v>
      </c>
      <c r="F451" s="14">
        <v>0</v>
      </c>
      <c r="G451" s="30">
        <f t="shared" si="7"/>
        <v>20</v>
      </c>
      <c r="H451" s="34">
        <f>bonus_calc2[[#This Row],[Total Over Time in Hours]]*Table5[[#This Row],[Rate Per hour]]</f>
        <v>0</v>
      </c>
    </row>
    <row r="452" spans="1:8" x14ac:dyDescent="0.3">
      <c r="A452" s="1" t="s">
        <v>508</v>
      </c>
      <c r="B452" s="14" t="s">
        <v>12</v>
      </c>
      <c r="C452" s="14" t="s">
        <v>50</v>
      </c>
      <c r="D452" s="15">
        <v>115490</v>
      </c>
      <c r="E452" s="14" t="s">
        <v>921</v>
      </c>
      <c r="F452" s="14">
        <v>40</v>
      </c>
      <c r="G452" s="30">
        <f t="shared" si="7"/>
        <v>40</v>
      </c>
      <c r="H452" s="34">
        <f>bonus_calc2[[#This Row],[Total Over Time in Hours]]*Table5[[#This Row],[Rate Per hour]]</f>
        <v>1600</v>
      </c>
    </row>
    <row r="453" spans="1:8" x14ac:dyDescent="0.3">
      <c r="A453" s="1" t="s">
        <v>509</v>
      </c>
      <c r="B453" s="14" t="s">
        <v>7</v>
      </c>
      <c r="C453" s="14" t="s">
        <v>48</v>
      </c>
      <c r="D453" s="15">
        <v>111910</v>
      </c>
      <c r="E453" s="14" t="s">
        <v>921</v>
      </c>
      <c r="F453" s="14">
        <v>10</v>
      </c>
      <c r="G453" s="30">
        <f t="shared" si="7"/>
        <v>20</v>
      </c>
      <c r="H453" s="34">
        <f>bonus_calc2[[#This Row],[Total Over Time in Hours]]*Table5[[#This Row],[Rate Per hour]]</f>
        <v>200</v>
      </c>
    </row>
    <row r="454" spans="1:8" x14ac:dyDescent="0.3">
      <c r="A454" s="1" t="s">
        <v>510</v>
      </c>
      <c r="B454" s="14" t="s">
        <v>7</v>
      </c>
      <c r="C454" s="14" t="s">
        <v>19</v>
      </c>
      <c r="D454" s="15">
        <v>109050</v>
      </c>
      <c r="E454" s="14" t="s">
        <v>915</v>
      </c>
      <c r="F454" s="14">
        <v>0</v>
      </c>
      <c r="G454" s="30">
        <f t="shared" si="7"/>
        <v>20</v>
      </c>
      <c r="H454" s="34">
        <f>bonus_calc2[[#This Row],[Total Over Time in Hours]]*Table5[[#This Row],[Rate Per hour]]</f>
        <v>0</v>
      </c>
    </row>
    <row r="455" spans="1:8" x14ac:dyDescent="0.3">
      <c r="A455" s="1" t="s">
        <v>511</v>
      </c>
      <c r="B455" s="14" t="s">
        <v>12</v>
      </c>
      <c r="C455" s="14" t="s">
        <v>17</v>
      </c>
      <c r="D455" s="15">
        <v>95680</v>
      </c>
      <c r="E455" s="14" t="s">
        <v>921</v>
      </c>
      <c r="F455" s="14">
        <v>0</v>
      </c>
      <c r="G455" s="30">
        <f t="shared" si="7"/>
        <v>20</v>
      </c>
      <c r="H455" s="34">
        <f>bonus_calc2[[#This Row],[Total Over Time in Hours]]*Table5[[#This Row],[Rate Per hour]]</f>
        <v>0</v>
      </c>
    </row>
    <row r="456" spans="1:8" x14ac:dyDescent="0.3">
      <c r="A456" s="1" t="s">
        <v>512</v>
      </c>
      <c r="B456" s="14" t="s">
        <v>7</v>
      </c>
      <c r="C456" s="14" t="s">
        <v>37</v>
      </c>
      <c r="D456" s="15">
        <v>109380</v>
      </c>
      <c r="E456" s="14" t="s">
        <v>915</v>
      </c>
      <c r="F456" s="14">
        <v>0</v>
      </c>
      <c r="G456" s="30">
        <f t="shared" si="7"/>
        <v>20</v>
      </c>
      <c r="H456" s="34">
        <f>bonus_calc2[[#This Row],[Total Over Time in Hours]]*Table5[[#This Row],[Rate Per hour]]</f>
        <v>0</v>
      </c>
    </row>
    <row r="457" spans="1:8" x14ac:dyDescent="0.3">
      <c r="A457" s="1" t="s">
        <v>513</v>
      </c>
      <c r="B457" s="14" t="s">
        <v>12</v>
      </c>
      <c r="C457" s="14" t="s">
        <v>32</v>
      </c>
      <c r="D457" s="15">
        <v>69710</v>
      </c>
      <c r="E457" s="14" t="s">
        <v>915</v>
      </c>
      <c r="F457" s="14">
        <v>0</v>
      </c>
      <c r="G457" s="30">
        <f t="shared" si="7"/>
        <v>20</v>
      </c>
      <c r="H457" s="34">
        <f>bonus_calc2[[#This Row],[Total Over Time in Hours]]*Table5[[#This Row],[Rate Per hour]]</f>
        <v>0</v>
      </c>
    </row>
    <row r="458" spans="1:8" x14ac:dyDescent="0.3">
      <c r="A458" s="1" t="s">
        <v>514</v>
      </c>
      <c r="B458" s="14" t="s">
        <v>12</v>
      </c>
      <c r="C458" s="14" t="s">
        <v>29</v>
      </c>
      <c r="D458" s="15">
        <v>30000</v>
      </c>
      <c r="E458" s="14" t="s">
        <v>915</v>
      </c>
      <c r="F458" s="14">
        <v>0</v>
      </c>
      <c r="G458" s="30">
        <f t="shared" si="7"/>
        <v>20</v>
      </c>
      <c r="H458" s="34">
        <f>bonus_calc2[[#This Row],[Total Over Time in Hours]]*Table5[[#This Row],[Rate Per hour]]</f>
        <v>0</v>
      </c>
    </row>
    <row r="459" spans="1:8" x14ac:dyDescent="0.3">
      <c r="A459" s="1" t="s">
        <v>515</v>
      </c>
      <c r="B459" s="14" t="s">
        <v>12</v>
      </c>
      <c r="C459" s="14" t="s">
        <v>32</v>
      </c>
      <c r="D459" s="15">
        <v>57620</v>
      </c>
      <c r="E459" s="14" t="s">
        <v>921</v>
      </c>
      <c r="F459" s="14">
        <v>10</v>
      </c>
      <c r="G459" s="30">
        <f t="shared" si="7"/>
        <v>20</v>
      </c>
      <c r="H459" s="34">
        <f>bonus_calc2[[#This Row],[Total Over Time in Hours]]*Table5[[#This Row],[Rate Per hour]]</f>
        <v>200</v>
      </c>
    </row>
    <row r="460" spans="1:8" x14ac:dyDescent="0.3">
      <c r="A460" s="1" t="s">
        <v>517</v>
      </c>
      <c r="B460" s="14" t="s">
        <v>7</v>
      </c>
      <c r="C460" s="14" t="s">
        <v>63</v>
      </c>
      <c r="D460" s="15">
        <v>35940</v>
      </c>
      <c r="E460" s="14" t="s">
        <v>915</v>
      </c>
      <c r="F460" s="14">
        <v>0</v>
      </c>
      <c r="G460" s="30">
        <f t="shared" si="7"/>
        <v>20</v>
      </c>
      <c r="H460" s="34">
        <f>bonus_calc2[[#This Row],[Total Over Time in Hours]]*Table5[[#This Row],[Rate Per hour]]</f>
        <v>0</v>
      </c>
    </row>
    <row r="461" spans="1:8" x14ac:dyDescent="0.3">
      <c r="A461" s="1" t="s">
        <v>518</v>
      </c>
      <c r="B461" s="14" t="s">
        <v>7</v>
      </c>
      <c r="C461" s="14" t="s">
        <v>19</v>
      </c>
      <c r="D461" s="15">
        <v>101190</v>
      </c>
      <c r="E461" s="14" t="s">
        <v>921</v>
      </c>
      <c r="F461" s="14">
        <v>20</v>
      </c>
      <c r="G461" s="30">
        <f t="shared" si="7"/>
        <v>20</v>
      </c>
      <c r="H461" s="34">
        <f>bonus_calc2[[#This Row],[Total Over Time in Hours]]*Table5[[#This Row],[Rate Per hour]]</f>
        <v>400</v>
      </c>
    </row>
    <row r="462" spans="1:8" x14ac:dyDescent="0.3">
      <c r="A462" s="1" t="s">
        <v>519</v>
      </c>
      <c r="B462" s="14" t="s">
        <v>12</v>
      </c>
      <c r="C462" s="14" t="s">
        <v>24</v>
      </c>
      <c r="D462" s="15">
        <v>48980</v>
      </c>
      <c r="E462" s="14" t="s">
        <v>915</v>
      </c>
      <c r="F462" s="14">
        <v>0</v>
      </c>
      <c r="G462" s="30">
        <f t="shared" si="7"/>
        <v>20</v>
      </c>
      <c r="H462" s="34">
        <f>bonus_calc2[[#This Row],[Total Over Time in Hours]]*Table5[[#This Row],[Rate Per hour]]</f>
        <v>0</v>
      </c>
    </row>
    <row r="463" spans="1:8" x14ac:dyDescent="0.3">
      <c r="A463" s="1" t="s">
        <v>520</v>
      </c>
      <c r="B463" s="14" t="s">
        <v>7</v>
      </c>
      <c r="C463" s="14" t="s">
        <v>29</v>
      </c>
      <c r="D463" s="15">
        <v>115840</v>
      </c>
      <c r="E463" s="14" t="s">
        <v>915</v>
      </c>
      <c r="F463" s="14">
        <v>0</v>
      </c>
      <c r="G463" s="30">
        <f t="shared" si="7"/>
        <v>20</v>
      </c>
      <c r="H463" s="34">
        <f>bonus_calc2[[#This Row],[Total Over Time in Hours]]*Table5[[#This Row],[Rate Per hour]]</f>
        <v>0</v>
      </c>
    </row>
    <row r="464" spans="1:8" x14ac:dyDescent="0.3">
      <c r="A464" s="1" t="s">
        <v>521</v>
      </c>
      <c r="B464" s="14" t="s">
        <v>12</v>
      </c>
      <c r="C464" s="14" t="s">
        <v>32</v>
      </c>
      <c r="D464" s="15">
        <v>45450</v>
      </c>
      <c r="E464" s="14" t="s">
        <v>915</v>
      </c>
      <c r="F464" s="14">
        <v>0</v>
      </c>
      <c r="G464" s="30">
        <f t="shared" si="7"/>
        <v>20</v>
      </c>
      <c r="H464" s="34">
        <f>bonus_calc2[[#This Row],[Total Over Time in Hours]]*Table5[[#This Row],[Rate Per hour]]</f>
        <v>0</v>
      </c>
    </row>
    <row r="465" spans="1:8" x14ac:dyDescent="0.3">
      <c r="A465" s="1" t="s">
        <v>522</v>
      </c>
      <c r="B465" s="14" t="s">
        <v>12</v>
      </c>
      <c r="C465" s="14" t="s">
        <v>19</v>
      </c>
      <c r="D465" s="15">
        <v>54140</v>
      </c>
      <c r="E465" s="14" t="s">
        <v>921</v>
      </c>
      <c r="F465" s="14">
        <v>10</v>
      </c>
      <c r="G465" s="30">
        <f t="shared" si="7"/>
        <v>20</v>
      </c>
      <c r="H465" s="34">
        <f>bonus_calc2[[#This Row],[Total Over Time in Hours]]*Table5[[#This Row],[Rate Per hour]]</f>
        <v>200</v>
      </c>
    </row>
    <row r="466" spans="1:8" x14ac:dyDescent="0.3">
      <c r="A466" s="1" t="s">
        <v>523</v>
      </c>
      <c r="B466" s="14" t="s">
        <v>7</v>
      </c>
      <c r="C466" s="14" t="s">
        <v>8</v>
      </c>
      <c r="D466" s="15">
        <v>117520</v>
      </c>
      <c r="E466" s="14" t="s">
        <v>915</v>
      </c>
      <c r="F466" s="14">
        <v>0</v>
      </c>
      <c r="G466" s="30">
        <f t="shared" si="7"/>
        <v>20</v>
      </c>
      <c r="H466" s="34">
        <f>bonus_calc2[[#This Row],[Total Over Time in Hours]]*Table5[[#This Row],[Rate Per hour]]</f>
        <v>0</v>
      </c>
    </row>
    <row r="467" spans="1:8" x14ac:dyDescent="0.3">
      <c r="A467" s="1" t="s">
        <v>524</v>
      </c>
      <c r="B467" s="14" t="s">
        <v>7</v>
      </c>
      <c r="C467" s="14" t="s">
        <v>24</v>
      </c>
      <c r="D467" s="15">
        <v>93210</v>
      </c>
      <c r="E467" s="14" t="s">
        <v>915</v>
      </c>
      <c r="F467" s="14">
        <v>0</v>
      </c>
      <c r="G467" s="30">
        <f t="shared" si="7"/>
        <v>20</v>
      </c>
      <c r="H467" s="34">
        <f>bonus_calc2[[#This Row],[Total Over Time in Hours]]*Table5[[#This Row],[Rate Per hour]]</f>
        <v>0</v>
      </c>
    </row>
    <row r="468" spans="1:8" x14ac:dyDescent="0.3">
      <c r="A468" s="1" t="s">
        <v>525</v>
      </c>
      <c r="B468" s="14" t="s">
        <v>7</v>
      </c>
      <c r="C468" s="14" t="s">
        <v>8</v>
      </c>
      <c r="D468" s="15">
        <v>104470</v>
      </c>
      <c r="E468" s="14" t="s">
        <v>915</v>
      </c>
      <c r="F468" s="14">
        <v>0</v>
      </c>
      <c r="G468" s="30">
        <f t="shared" si="7"/>
        <v>20</v>
      </c>
      <c r="H468" s="34">
        <f>bonus_calc2[[#This Row],[Total Over Time in Hours]]*Table5[[#This Row],[Rate Per hour]]</f>
        <v>0</v>
      </c>
    </row>
    <row r="469" spans="1:8" x14ac:dyDescent="0.3">
      <c r="A469" s="1" t="s">
        <v>526</v>
      </c>
      <c r="B469" s="14" t="s">
        <v>7</v>
      </c>
      <c r="C469" s="14" t="s">
        <v>29</v>
      </c>
      <c r="D469" s="15">
        <v>110890</v>
      </c>
      <c r="E469" s="14" t="s">
        <v>915</v>
      </c>
      <c r="F469" s="14">
        <v>0</v>
      </c>
      <c r="G469" s="30">
        <f t="shared" si="7"/>
        <v>20</v>
      </c>
      <c r="H469" s="34">
        <f>bonus_calc2[[#This Row],[Total Over Time in Hours]]*Table5[[#This Row],[Rate Per hour]]</f>
        <v>0</v>
      </c>
    </row>
    <row r="470" spans="1:8" x14ac:dyDescent="0.3">
      <c r="A470" s="1" t="s">
        <v>527</v>
      </c>
      <c r="B470" s="14" t="s">
        <v>12</v>
      </c>
      <c r="C470" s="14" t="s">
        <v>8</v>
      </c>
      <c r="D470" s="15">
        <v>96660</v>
      </c>
      <c r="E470" s="14" t="s">
        <v>921</v>
      </c>
      <c r="F470" s="14">
        <v>30</v>
      </c>
      <c r="G470" s="30">
        <f t="shared" si="7"/>
        <v>40</v>
      </c>
      <c r="H470" s="34">
        <f>bonus_calc2[[#This Row],[Total Over Time in Hours]]*Table5[[#This Row],[Rate Per hour]]</f>
        <v>1200</v>
      </c>
    </row>
    <row r="471" spans="1:8" x14ac:dyDescent="0.3">
      <c r="A471" s="1" t="s">
        <v>528</v>
      </c>
      <c r="B471" s="14" t="s">
        <v>7</v>
      </c>
      <c r="C471" s="14" t="s">
        <v>19</v>
      </c>
      <c r="D471" s="15">
        <v>118360</v>
      </c>
      <c r="E471" s="14" t="s">
        <v>915</v>
      </c>
      <c r="F471" s="14">
        <v>0</v>
      </c>
      <c r="G471" s="30">
        <f t="shared" si="7"/>
        <v>20</v>
      </c>
      <c r="H471" s="34">
        <f>bonus_calc2[[#This Row],[Total Over Time in Hours]]*Table5[[#This Row],[Rate Per hour]]</f>
        <v>0</v>
      </c>
    </row>
    <row r="472" spans="1:8" x14ac:dyDescent="0.3">
      <c r="A472" s="1" t="s">
        <v>529</v>
      </c>
      <c r="B472" s="14" t="s">
        <v>12</v>
      </c>
      <c r="C472" s="14" t="s">
        <v>923</v>
      </c>
      <c r="D472" s="15">
        <v>88030</v>
      </c>
      <c r="E472" s="14" t="s">
        <v>915</v>
      </c>
      <c r="F472" s="14">
        <v>0</v>
      </c>
      <c r="G472" s="30">
        <f t="shared" si="7"/>
        <v>20</v>
      </c>
      <c r="H472" s="34">
        <f>bonus_calc2[[#This Row],[Total Over Time in Hours]]*Table5[[#This Row],[Rate Per hour]]</f>
        <v>0</v>
      </c>
    </row>
    <row r="473" spans="1:8" x14ac:dyDescent="0.3">
      <c r="A473" s="1" t="s">
        <v>530</v>
      </c>
      <c r="B473" s="14" t="s">
        <v>7</v>
      </c>
      <c r="C473" s="14" t="s">
        <v>32</v>
      </c>
      <c r="D473" s="15">
        <v>87810</v>
      </c>
      <c r="E473" s="14" t="s">
        <v>915</v>
      </c>
      <c r="F473" s="14">
        <v>0</v>
      </c>
      <c r="G473" s="30">
        <f t="shared" si="7"/>
        <v>20</v>
      </c>
      <c r="H473" s="34">
        <f>bonus_calc2[[#This Row],[Total Over Time in Hours]]*Table5[[#This Row],[Rate Per hour]]</f>
        <v>0</v>
      </c>
    </row>
    <row r="474" spans="1:8" x14ac:dyDescent="0.3">
      <c r="A474" s="1" t="s">
        <v>531</v>
      </c>
      <c r="B474" s="14" t="s">
        <v>7</v>
      </c>
      <c r="C474" s="14" t="s">
        <v>50</v>
      </c>
      <c r="D474" s="15">
        <v>51520</v>
      </c>
      <c r="E474" s="14" t="s">
        <v>915</v>
      </c>
      <c r="F474" s="14">
        <v>0</v>
      </c>
      <c r="G474" s="30">
        <f t="shared" si="7"/>
        <v>20</v>
      </c>
      <c r="H474" s="34">
        <f>bonus_calc2[[#This Row],[Total Over Time in Hours]]*Table5[[#This Row],[Rate Per hour]]</f>
        <v>0</v>
      </c>
    </row>
    <row r="475" spans="1:8" x14ac:dyDescent="0.3">
      <c r="A475" s="1" t="s">
        <v>532</v>
      </c>
      <c r="B475" s="14" t="s">
        <v>7</v>
      </c>
      <c r="C475" s="14" t="s">
        <v>37</v>
      </c>
      <c r="D475" s="15">
        <v>60260</v>
      </c>
      <c r="E475" s="14" t="s">
        <v>921</v>
      </c>
      <c r="F475" s="14">
        <v>10</v>
      </c>
      <c r="G475" s="30">
        <f t="shared" si="7"/>
        <v>20</v>
      </c>
      <c r="H475" s="34">
        <f>bonus_calc2[[#This Row],[Total Over Time in Hours]]*Table5[[#This Row],[Rate Per hour]]</f>
        <v>200</v>
      </c>
    </row>
    <row r="476" spans="1:8" x14ac:dyDescent="0.3">
      <c r="A476" s="1" t="s">
        <v>533</v>
      </c>
      <c r="B476" s="14" t="s">
        <v>7</v>
      </c>
      <c r="C476" s="14" t="s">
        <v>50</v>
      </c>
      <c r="D476" s="15">
        <v>61210</v>
      </c>
      <c r="E476" s="14" t="s">
        <v>921</v>
      </c>
      <c r="F476" s="14">
        <v>10</v>
      </c>
      <c r="G476" s="30">
        <f t="shared" si="7"/>
        <v>20</v>
      </c>
      <c r="H476" s="34">
        <f>bonus_calc2[[#This Row],[Total Over Time in Hours]]*Table5[[#This Row],[Rate Per hour]]</f>
        <v>200</v>
      </c>
    </row>
    <row r="477" spans="1:8" x14ac:dyDescent="0.3">
      <c r="A477" s="1" t="s">
        <v>534</v>
      </c>
      <c r="B477" s="14" t="s">
        <v>7</v>
      </c>
      <c r="C477" s="14" t="s">
        <v>45</v>
      </c>
      <c r="D477" s="15">
        <v>52750</v>
      </c>
      <c r="E477" s="14" t="s">
        <v>915</v>
      </c>
      <c r="F477" s="14">
        <v>0</v>
      </c>
      <c r="G477" s="30">
        <f t="shared" si="7"/>
        <v>20</v>
      </c>
      <c r="H477" s="34">
        <f>bonus_calc2[[#This Row],[Total Over Time in Hours]]*Table5[[#This Row],[Rate Per hour]]</f>
        <v>0</v>
      </c>
    </row>
    <row r="478" spans="1:8" x14ac:dyDescent="0.3">
      <c r="A478" s="1" t="s">
        <v>535</v>
      </c>
      <c r="B478" s="14" t="s">
        <v>7</v>
      </c>
      <c r="C478" s="14" t="s">
        <v>19</v>
      </c>
      <c r="D478" s="15">
        <v>47270</v>
      </c>
      <c r="E478" s="14" t="s">
        <v>915</v>
      </c>
      <c r="F478" s="14">
        <v>0</v>
      </c>
      <c r="G478" s="30">
        <f t="shared" si="7"/>
        <v>20</v>
      </c>
      <c r="H478" s="34">
        <f>bonus_calc2[[#This Row],[Total Over Time in Hours]]*Table5[[#This Row],[Rate Per hour]]</f>
        <v>0</v>
      </c>
    </row>
    <row r="479" spans="1:8" x14ac:dyDescent="0.3">
      <c r="A479" s="1" t="s">
        <v>536</v>
      </c>
      <c r="B479" s="14" t="s">
        <v>7</v>
      </c>
      <c r="C479" s="14" t="s">
        <v>17</v>
      </c>
      <c r="D479" s="15">
        <v>118060</v>
      </c>
      <c r="E479" s="14" t="s">
        <v>915</v>
      </c>
      <c r="F479" s="14">
        <v>0</v>
      </c>
      <c r="G479" s="30">
        <f t="shared" si="7"/>
        <v>20</v>
      </c>
      <c r="H479" s="34">
        <f>bonus_calc2[[#This Row],[Total Over Time in Hours]]*Table5[[#This Row],[Rate Per hour]]</f>
        <v>0</v>
      </c>
    </row>
    <row r="480" spans="1:8" x14ac:dyDescent="0.3">
      <c r="A480" s="1" t="s">
        <v>537</v>
      </c>
      <c r="B480" s="14" t="s">
        <v>7</v>
      </c>
      <c r="C480" s="14" t="s">
        <v>24</v>
      </c>
      <c r="D480" s="15">
        <v>37360</v>
      </c>
      <c r="E480" s="14" t="s">
        <v>915</v>
      </c>
      <c r="F480" s="14">
        <v>0</v>
      </c>
      <c r="G480" s="30">
        <f t="shared" si="7"/>
        <v>20</v>
      </c>
      <c r="H480" s="34">
        <f>bonus_calc2[[#This Row],[Total Over Time in Hours]]*Table5[[#This Row],[Rate Per hour]]</f>
        <v>0</v>
      </c>
    </row>
    <row r="481" spans="1:8" x14ac:dyDescent="0.3">
      <c r="A481" s="1" t="s">
        <v>538</v>
      </c>
      <c r="B481" s="14" t="s">
        <v>12</v>
      </c>
      <c r="C481" s="14" t="s">
        <v>37</v>
      </c>
      <c r="D481" s="15">
        <v>66510</v>
      </c>
      <c r="E481" s="14" t="s">
        <v>921</v>
      </c>
      <c r="F481" s="14">
        <v>10</v>
      </c>
      <c r="G481" s="30">
        <f t="shared" si="7"/>
        <v>20</v>
      </c>
      <c r="H481" s="34">
        <f>bonus_calc2[[#This Row],[Total Over Time in Hours]]*Table5[[#This Row],[Rate Per hour]]</f>
        <v>200</v>
      </c>
    </row>
    <row r="482" spans="1:8" x14ac:dyDescent="0.3">
      <c r="A482" s="1" t="s">
        <v>539</v>
      </c>
      <c r="B482" s="14" t="s">
        <v>12</v>
      </c>
      <c r="C482" s="14" t="s">
        <v>17</v>
      </c>
      <c r="D482" s="15">
        <v>29530</v>
      </c>
      <c r="E482" s="14" t="s">
        <v>915</v>
      </c>
      <c r="F482" s="14">
        <v>0</v>
      </c>
      <c r="G482" s="30">
        <f t="shared" si="7"/>
        <v>20</v>
      </c>
      <c r="H482" s="34">
        <f>bonus_calc2[[#This Row],[Total Over Time in Hours]]*Table5[[#This Row],[Rate Per hour]]</f>
        <v>0</v>
      </c>
    </row>
    <row r="483" spans="1:8" x14ac:dyDescent="0.3">
      <c r="A483" s="1" t="s">
        <v>540</v>
      </c>
      <c r="B483" s="14" t="s">
        <v>12</v>
      </c>
      <c r="C483" s="14" t="s">
        <v>17</v>
      </c>
      <c r="D483" s="15">
        <v>60440</v>
      </c>
      <c r="E483" s="14" t="s">
        <v>921</v>
      </c>
      <c r="F483" s="14">
        <v>10</v>
      </c>
      <c r="G483" s="30">
        <f t="shared" si="7"/>
        <v>20</v>
      </c>
      <c r="H483" s="34">
        <f>bonus_calc2[[#This Row],[Total Over Time in Hours]]*Table5[[#This Row],[Rate Per hour]]</f>
        <v>200</v>
      </c>
    </row>
    <row r="484" spans="1:8" x14ac:dyDescent="0.3">
      <c r="A484" s="1" t="s">
        <v>541</v>
      </c>
      <c r="B484" s="14" t="s">
        <v>7</v>
      </c>
      <c r="C484" s="14" t="s">
        <v>8</v>
      </c>
      <c r="D484" s="15">
        <v>90530</v>
      </c>
      <c r="E484" s="14" t="s">
        <v>915</v>
      </c>
      <c r="F484" s="14">
        <v>0</v>
      </c>
      <c r="G484" s="30">
        <f t="shared" si="7"/>
        <v>20</v>
      </c>
      <c r="H484" s="34">
        <f>bonus_calc2[[#This Row],[Total Over Time in Hours]]*Table5[[#This Row],[Rate Per hour]]</f>
        <v>0</v>
      </c>
    </row>
    <row r="485" spans="1:8" x14ac:dyDescent="0.3">
      <c r="A485" s="1" t="s">
        <v>542</v>
      </c>
      <c r="B485" s="14" t="s">
        <v>7</v>
      </c>
      <c r="C485" s="14" t="s">
        <v>48</v>
      </c>
      <c r="D485" s="15">
        <v>67950</v>
      </c>
      <c r="E485" s="14" t="s">
        <v>915</v>
      </c>
      <c r="F485" s="14">
        <v>0</v>
      </c>
      <c r="G485" s="30">
        <f t="shared" si="7"/>
        <v>20</v>
      </c>
      <c r="H485" s="34">
        <f>bonus_calc2[[#This Row],[Total Over Time in Hours]]*Table5[[#This Row],[Rate Per hour]]</f>
        <v>0</v>
      </c>
    </row>
    <row r="486" spans="1:8" x14ac:dyDescent="0.3">
      <c r="A486" s="1" t="s">
        <v>543</v>
      </c>
      <c r="B486" s="14" t="s">
        <v>7</v>
      </c>
      <c r="C486" s="14" t="s">
        <v>19</v>
      </c>
      <c r="D486" s="15">
        <v>105120</v>
      </c>
      <c r="E486" s="14" t="s">
        <v>915</v>
      </c>
      <c r="F486" s="14">
        <v>0</v>
      </c>
      <c r="G486" s="30">
        <f t="shared" si="7"/>
        <v>20</v>
      </c>
      <c r="H486" s="34">
        <f>bonus_calc2[[#This Row],[Total Over Time in Hours]]*Table5[[#This Row],[Rate Per hour]]</f>
        <v>0</v>
      </c>
    </row>
    <row r="487" spans="1:8" x14ac:dyDescent="0.3">
      <c r="A487" s="1" t="s">
        <v>544</v>
      </c>
      <c r="B487" s="14" t="s">
        <v>7</v>
      </c>
      <c r="C487" s="14" t="s">
        <v>24</v>
      </c>
      <c r="D487" s="15">
        <v>60570</v>
      </c>
      <c r="E487" s="14" t="s">
        <v>915</v>
      </c>
      <c r="F487" s="14">
        <v>0</v>
      </c>
      <c r="G487" s="30">
        <f t="shared" si="7"/>
        <v>20</v>
      </c>
      <c r="H487" s="34">
        <f>bonus_calc2[[#This Row],[Total Over Time in Hours]]*Table5[[#This Row],[Rate Per hour]]</f>
        <v>0</v>
      </c>
    </row>
    <row r="488" spans="1:8" x14ac:dyDescent="0.3">
      <c r="A488" s="1" t="s">
        <v>545</v>
      </c>
      <c r="B488" s="14" t="s">
        <v>12</v>
      </c>
      <c r="C488" s="14" t="s">
        <v>17</v>
      </c>
      <c r="D488" s="15">
        <v>119110</v>
      </c>
      <c r="E488" s="14" t="s">
        <v>921</v>
      </c>
      <c r="F488" s="14">
        <v>40</v>
      </c>
      <c r="G488" s="30">
        <f t="shared" si="7"/>
        <v>40</v>
      </c>
      <c r="H488" s="34">
        <f>bonus_calc2[[#This Row],[Total Over Time in Hours]]*Table5[[#This Row],[Rate Per hour]]</f>
        <v>1600</v>
      </c>
    </row>
    <row r="489" spans="1:8" x14ac:dyDescent="0.3">
      <c r="A489" s="1" t="s">
        <v>546</v>
      </c>
      <c r="B489" s="14" t="s">
        <v>7</v>
      </c>
      <c r="C489" s="14" t="s">
        <v>48</v>
      </c>
      <c r="D489" s="15">
        <v>104770</v>
      </c>
      <c r="E489" s="14" t="s">
        <v>915</v>
      </c>
      <c r="F489" s="14">
        <v>0</v>
      </c>
      <c r="G489" s="30">
        <f t="shared" si="7"/>
        <v>20</v>
      </c>
      <c r="H489" s="34">
        <f>bonus_calc2[[#This Row],[Total Over Time in Hours]]*Table5[[#This Row],[Rate Per hour]]</f>
        <v>0</v>
      </c>
    </row>
    <row r="490" spans="1:8" x14ac:dyDescent="0.3">
      <c r="A490" s="1" t="s">
        <v>547</v>
      </c>
      <c r="B490" s="14" t="s">
        <v>7</v>
      </c>
      <c r="C490" s="14" t="s">
        <v>19</v>
      </c>
      <c r="D490" s="15">
        <v>70360</v>
      </c>
      <c r="E490" s="14" t="s">
        <v>915</v>
      </c>
      <c r="F490" s="14">
        <v>0</v>
      </c>
      <c r="G490" s="30">
        <f t="shared" si="7"/>
        <v>20</v>
      </c>
      <c r="H490" s="34">
        <f>bonus_calc2[[#This Row],[Total Over Time in Hours]]*Table5[[#This Row],[Rate Per hour]]</f>
        <v>0</v>
      </c>
    </row>
    <row r="491" spans="1:8" x14ac:dyDescent="0.3">
      <c r="A491" s="1" t="s">
        <v>548</v>
      </c>
      <c r="B491" s="14" t="s">
        <v>12</v>
      </c>
      <c r="C491" s="14" t="s">
        <v>37</v>
      </c>
      <c r="D491" s="15">
        <v>45110</v>
      </c>
      <c r="E491" s="14" t="s">
        <v>921</v>
      </c>
      <c r="F491" s="14">
        <v>40</v>
      </c>
      <c r="G491" s="30">
        <f t="shared" si="7"/>
        <v>40</v>
      </c>
      <c r="H491" s="34">
        <f>bonus_calc2[[#This Row],[Total Over Time in Hours]]*Table5[[#This Row],[Rate Per hour]]</f>
        <v>1600</v>
      </c>
    </row>
    <row r="492" spans="1:8" x14ac:dyDescent="0.3">
      <c r="A492" s="1" t="s">
        <v>549</v>
      </c>
      <c r="B492" s="14" t="s">
        <v>7</v>
      </c>
      <c r="C492" s="14" t="s">
        <v>45</v>
      </c>
      <c r="D492" s="15">
        <v>33630</v>
      </c>
      <c r="E492" s="14" t="s">
        <v>915</v>
      </c>
      <c r="F492" s="14">
        <v>0</v>
      </c>
      <c r="G492" s="30">
        <f t="shared" si="7"/>
        <v>20</v>
      </c>
      <c r="H492" s="34">
        <f>bonus_calc2[[#This Row],[Total Over Time in Hours]]*Table5[[#This Row],[Rate Per hour]]</f>
        <v>0</v>
      </c>
    </row>
    <row r="493" spans="1:8" x14ac:dyDescent="0.3">
      <c r="A493" s="1" t="s">
        <v>550</v>
      </c>
      <c r="B493" s="14" t="s">
        <v>12</v>
      </c>
      <c r="C493" s="14" t="s">
        <v>37</v>
      </c>
      <c r="D493" s="15">
        <v>53870</v>
      </c>
      <c r="E493" s="14" t="s">
        <v>921</v>
      </c>
      <c r="F493" s="14">
        <v>30</v>
      </c>
      <c r="G493" s="30">
        <f t="shared" si="7"/>
        <v>40</v>
      </c>
      <c r="H493" s="34">
        <f>bonus_calc2[[#This Row],[Total Over Time in Hours]]*Table5[[#This Row],[Rate Per hour]]</f>
        <v>1200</v>
      </c>
    </row>
    <row r="494" spans="1:8" x14ac:dyDescent="0.3">
      <c r="A494" s="1" t="s">
        <v>551</v>
      </c>
      <c r="B494" s="14" t="s">
        <v>12</v>
      </c>
      <c r="C494" s="14" t="s">
        <v>50</v>
      </c>
      <c r="D494" s="15">
        <v>111190</v>
      </c>
      <c r="E494" s="14" t="s">
        <v>915</v>
      </c>
      <c r="F494" s="14">
        <v>0</v>
      </c>
      <c r="G494" s="30">
        <f t="shared" si="7"/>
        <v>20</v>
      </c>
      <c r="H494" s="34">
        <f>bonus_calc2[[#This Row],[Total Over Time in Hours]]*Table5[[#This Row],[Rate Per hour]]</f>
        <v>0</v>
      </c>
    </row>
    <row r="495" spans="1:8" x14ac:dyDescent="0.3">
      <c r="A495" s="1" t="s">
        <v>553</v>
      </c>
      <c r="B495" s="14" t="s">
        <v>7</v>
      </c>
      <c r="C495" s="14" t="s">
        <v>19</v>
      </c>
      <c r="D495" s="15">
        <v>29970</v>
      </c>
      <c r="E495" s="14" t="s">
        <v>915</v>
      </c>
      <c r="F495" s="14">
        <v>0</v>
      </c>
      <c r="G495" s="30">
        <f t="shared" si="7"/>
        <v>20</v>
      </c>
      <c r="H495" s="34">
        <f>bonus_calc2[[#This Row],[Total Over Time in Hours]]*Table5[[#This Row],[Rate Per hour]]</f>
        <v>0</v>
      </c>
    </row>
    <row r="496" spans="1:8" x14ac:dyDescent="0.3">
      <c r="A496" s="1" t="s">
        <v>555</v>
      </c>
      <c r="B496" s="14" t="s">
        <v>12</v>
      </c>
      <c r="C496" s="14" t="s">
        <v>32</v>
      </c>
      <c r="D496" s="15">
        <v>64960</v>
      </c>
      <c r="E496" s="14" t="s">
        <v>921</v>
      </c>
      <c r="F496" s="14">
        <v>10</v>
      </c>
      <c r="G496" s="30">
        <f t="shared" si="7"/>
        <v>20</v>
      </c>
      <c r="H496" s="34">
        <f>bonus_calc2[[#This Row],[Total Over Time in Hours]]*Table5[[#This Row],[Rate Per hour]]</f>
        <v>200</v>
      </c>
    </row>
    <row r="497" spans="1:8" x14ac:dyDescent="0.3">
      <c r="A497" s="1" t="s">
        <v>556</v>
      </c>
      <c r="B497" s="14" t="s">
        <v>12</v>
      </c>
      <c r="C497" s="14" t="s">
        <v>29</v>
      </c>
      <c r="D497" s="15">
        <v>111230</v>
      </c>
      <c r="E497" s="14" t="s">
        <v>915</v>
      </c>
      <c r="F497" s="14">
        <v>0</v>
      </c>
      <c r="G497" s="30">
        <f t="shared" si="7"/>
        <v>20</v>
      </c>
      <c r="H497" s="34">
        <f>bonus_calc2[[#This Row],[Total Over Time in Hours]]*Table5[[#This Row],[Rate Per hour]]</f>
        <v>0</v>
      </c>
    </row>
    <row r="498" spans="1:8" x14ac:dyDescent="0.3">
      <c r="A498" s="1" t="s">
        <v>557</v>
      </c>
      <c r="B498" s="14" t="s">
        <v>7</v>
      </c>
      <c r="C498" s="14" t="s">
        <v>8</v>
      </c>
      <c r="D498" s="15">
        <v>99530</v>
      </c>
      <c r="E498" s="14" t="s">
        <v>915</v>
      </c>
      <c r="F498" s="14">
        <v>0</v>
      </c>
      <c r="G498" s="30">
        <f t="shared" si="7"/>
        <v>20</v>
      </c>
      <c r="H498" s="34">
        <f>bonus_calc2[[#This Row],[Total Over Time in Hours]]*Table5[[#This Row],[Rate Per hour]]</f>
        <v>0</v>
      </c>
    </row>
    <row r="499" spans="1:8" x14ac:dyDescent="0.3">
      <c r="A499" s="1" t="s">
        <v>558</v>
      </c>
      <c r="B499" s="14" t="s">
        <v>7</v>
      </c>
      <c r="C499" s="14" t="s">
        <v>19</v>
      </c>
      <c r="D499" s="15">
        <v>90880</v>
      </c>
      <c r="E499" s="14" t="s">
        <v>921</v>
      </c>
      <c r="F499" s="14">
        <v>40</v>
      </c>
      <c r="G499" s="30">
        <f t="shared" si="7"/>
        <v>40</v>
      </c>
      <c r="H499" s="34">
        <f>bonus_calc2[[#This Row],[Total Over Time in Hours]]*Table5[[#This Row],[Rate Per hour]]</f>
        <v>1600</v>
      </c>
    </row>
    <row r="500" spans="1:8" x14ac:dyDescent="0.3">
      <c r="A500" s="1" t="s">
        <v>559</v>
      </c>
      <c r="B500" s="14" t="s">
        <v>12</v>
      </c>
      <c r="C500" s="14" t="s">
        <v>45</v>
      </c>
      <c r="D500" s="15">
        <v>35980</v>
      </c>
      <c r="E500" s="14" t="s">
        <v>915</v>
      </c>
      <c r="F500" s="14">
        <v>0</v>
      </c>
      <c r="G500" s="30">
        <f t="shared" si="7"/>
        <v>20</v>
      </c>
      <c r="H500" s="34">
        <f>bonus_calc2[[#This Row],[Total Over Time in Hours]]*Table5[[#This Row],[Rate Per hour]]</f>
        <v>0</v>
      </c>
    </row>
    <row r="501" spans="1:8" x14ac:dyDescent="0.3">
      <c r="A501" s="1" t="s">
        <v>560</v>
      </c>
      <c r="B501" s="14" t="s">
        <v>7</v>
      </c>
      <c r="C501" s="14" t="s">
        <v>32</v>
      </c>
      <c r="D501" s="15">
        <v>72500</v>
      </c>
      <c r="E501" s="14" t="s">
        <v>915</v>
      </c>
      <c r="F501" s="14">
        <v>0</v>
      </c>
      <c r="G501" s="30">
        <f t="shared" si="7"/>
        <v>20</v>
      </c>
      <c r="H501" s="34">
        <f>bonus_calc2[[#This Row],[Total Over Time in Hours]]*Table5[[#This Row],[Rate Per hour]]</f>
        <v>0</v>
      </c>
    </row>
    <row r="502" spans="1:8" x14ac:dyDescent="0.3">
      <c r="A502" s="1" t="s">
        <v>561</v>
      </c>
      <c r="B502" s="14" t="s">
        <v>12</v>
      </c>
      <c r="C502" s="14" t="s">
        <v>8</v>
      </c>
      <c r="D502" s="15">
        <v>65700</v>
      </c>
      <c r="E502" s="14" t="s">
        <v>921</v>
      </c>
      <c r="F502" s="14">
        <v>10</v>
      </c>
      <c r="G502" s="30">
        <f t="shared" si="7"/>
        <v>20</v>
      </c>
      <c r="H502" s="34">
        <f>bonus_calc2[[#This Row],[Total Over Time in Hours]]*Table5[[#This Row],[Rate Per hour]]</f>
        <v>200</v>
      </c>
    </row>
    <row r="503" spans="1:8" x14ac:dyDescent="0.3">
      <c r="A503" s="1" t="s">
        <v>562</v>
      </c>
      <c r="B503" s="14" t="s">
        <v>12</v>
      </c>
      <c r="C503" s="14" t="s">
        <v>63</v>
      </c>
      <c r="D503" s="15">
        <v>109170</v>
      </c>
      <c r="E503" s="14" t="s">
        <v>915</v>
      </c>
      <c r="F503" s="14">
        <v>0</v>
      </c>
      <c r="G503" s="30">
        <f t="shared" si="7"/>
        <v>20</v>
      </c>
      <c r="H503" s="34">
        <f>bonus_calc2[[#This Row],[Total Over Time in Hours]]*Table5[[#This Row],[Rate Per hour]]</f>
        <v>0</v>
      </c>
    </row>
    <row r="504" spans="1:8" x14ac:dyDescent="0.3">
      <c r="A504" s="1" t="s">
        <v>563</v>
      </c>
      <c r="B504" s="14" t="s">
        <v>7</v>
      </c>
      <c r="C504" s="14" t="s">
        <v>29</v>
      </c>
      <c r="D504" s="15">
        <v>95020</v>
      </c>
      <c r="E504" s="14" t="s">
        <v>915</v>
      </c>
      <c r="F504" s="14">
        <v>0</v>
      </c>
      <c r="G504" s="30">
        <f t="shared" si="7"/>
        <v>20</v>
      </c>
      <c r="H504" s="34">
        <f>bonus_calc2[[#This Row],[Total Over Time in Hours]]*Table5[[#This Row],[Rate Per hour]]</f>
        <v>0</v>
      </c>
    </row>
    <row r="505" spans="1:8" x14ac:dyDescent="0.3">
      <c r="A505" s="1" t="s">
        <v>564</v>
      </c>
      <c r="B505" s="14" t="s">
        <v>12</v>
      </c>
      <c r="C505" s="14" t="s">
        <v>63</v>
      </c>
      <c r="D505" s="15">
        <v>72500</v>
      </c>
      <c r="E505" s="14" t="s">
        <v>915</v>
      </c>
      <c r="F505" s="14">
        <v>0</v>
      </c>
      <c r="G505" s="30">
        <f t="shared" si="7"/>
        <v>20</v>
      </c>
      <c r="H505" s="34">
        <f>bonus_calc2[[#This Row],[Total Over Time in Hours]]*Table5[[#This Row],[Rate Per hour]]</f>
        <v>0</v>
      </c>
    </row>
    <row r="506" spans="1:8" x14ac:dyDescent="0.3">
      <c r="A506" s="1" t="s">
        <v>565</v>
      </c>
      <c r="B506" s="14" t="s">
        <v>7</v>
      </c>
      <c r="C506" s="14" t="s">
        <v>45</v>
      </c>
      <c r="D506" s="15">
        <v>87290</v>
      </c>
      <c r="E506" s="14" t="s">
        <v>915</v>
      </c>
      <c r="F506" s="14">
        <v>0</v>
      </c>
      <c r="G506" s="30">
        <f t="shared" si="7"/>
        <v>20</v>
      </c>
      <c r="H506" s="34">
        <f>bonus_calc2[[#This Row],[Total Over Time in Hours]]*Table5[[#This Row],[Rate Per hour]]</f>
        <v>0</v>
      </c>
    </row>
    <row r="507" spans="1:8" x14ac:dyDescent="0.3">
      <c r="A507" s="1" t="s">
        <v>566</v>
      </c>
      <c r="B507" s="14" t="s">
        <v>12</v>
      </c>
      <c r="C507" s="14" t="s">
        <v>13</v>
      </c>
      <c r="D507" s="15">
        <v>97110</v>
      </c>
      <c r="E507" s="14" t="s">
        <v>921</v>
      </c>
      <c r="F507" s="14">
        <v>10</v>
      </c>
      <c r="G507" s="30">
        <f t="shared" si="7"/>
        <v>20</v>
      </c>
      <c r="H507" s="34">
        <f>bonus_calc2[[#This Row],[Total Over Time in Hours]]*Table5[[#This Row],[Rate Per hour]]</f>
        <v>200</v>
      </c>
    </row>
    <row r="508" spans="1:8" x14ac:dyDescent="0.3">
      <c r="A508" s="1" t="s">
        <v>567</v>
      </c>
      <c r="B508" s="14" t="s">
        <v>12</v>
      </c>
      <c r="C508" s="14" t="s">
        <v>37</v>
      </c>
      <c r="D508" s="15">
        <v>59430</v>
      </c>
      <c r="E508" s="14" t="s">
        <v>915</v>
      </c>
      <c r="F508" s="14">
        <v>0</v>
      </c>
      <c r="G508" s="30">
        <f t="shared" si="7"/>
        <v>20</v>
      </c>
      <c r="H508" s="34">
        <f>bonus_calc2[[#This Row],[Total Over Time in Hours]]*Table5[[#This Row],[Rate Per hour]]</f>
        <v>0</v>
      </c>
    </row>
    <row r="509" spans="1:8" x14ac:dyDescent="0.3">
      <c r="A509" s="1" t="s">
        <v>568</v>
      </c>
      <c r="B509" s="14" t="s">
        <v>12</v>
      </c>
      <c r="C509" s="14" t="s">
        <v>48</v>
      </c>
      <c r="D509" s="15">
        <v>112120</v>
      </c>
      <c r="E509" s="14" t="s">
        <v>915</v>
      </c>
      <c r="F509" s="14">
        <v>0</v>
      </c>
      <c r="G509" s="30">
        <f t="shared" si="7"/>
        <v>20</v>
      </c>
      <c r="H509" s="34">
        <f>bonus_calc2[[#This Row],[Total Over Time in Hours]]*Table5[[#This Row],[Rate Per hour]]</f>
        <v>0</v>
      </c>
    </row>
    <row r="510" spans="1:8" x14ac:dyDescent="0.3">
      <c r="A510" s="1" t="s">
        <v>570</v>
      </c>
      <c r="B510" s="14" t="s">
        <v>12</v>
      </c>
      <c r="C510" s="14" t="s">
        <v>37</v>
      </c>
      <c r="D510" s="15">
        <v>28160</v>
      </c>
      <c r="E510" s="14" t="s">
        <v>915</v>
      </c>
      <c r="F510" s="14">
        <v>0</v>
      </c>
      <c r="G510" s="30">
        <f t="shared" si="7"/>
        <v>20</v>
      </c>
      <c r="H510" s="34">
        <f>bonus_calc2[[#This Row],[Total Over Time in Hours]]*Table5[[#This Row],[Rate Per hour]]</f>
        <v>0</v>
      </c>
    </row>
    <row r="511" spans="1:8" x14ac:dyDescent="0.3">
      <c r="A511" s="1" t="s">
        <v>571</v>
      </c>
      <c r="B511" s="14" t="s">
        <v>7</v>
      </c>
      <c r="C511" s="14" t="s">
        <v>37</v>
      </c>
      <c r="D511" s="15">
        <v>75870</v>
      </c>
      <c r="E511" s="14" t="s">
        <v>915</v>
      </c>
      <c r="F511" s="14">
        <v>0</v>
      </c>
      <c r="G511" s="30">
        <f t="shared" si="7"/>
        <v>20</v>
      </c>
      <c r="H511" s="34">
        <f>bonus_calc2[[#This Row],[Total Over Time in Hours]]*Table5[[#This Row],[Rate Per hour]]</f>
        <v>0</v>
      </c>
    </row>
    <row r="512" spans="1:8" x14ac:dyDescent="0.3">
      <c r="A512" s="1" t="s">
        <v>572</v>
      </c>
      <c r="B512" s="14" t="s">
        <v>7</v>
      </c>
      <c r="C512" s="14" t="s">
        <v>50</v>
      </c>
      <c r="D512" s="15">
        <v>93270</v>
      </c>
      <c r="E512" s="14" t="s">
        <v>915</v>
      </c>
      <c r="F512" s="14">
        <v>0</v>
      </c>
      <c r="G512" s="30">
        <f t="shared" si="7"/>
        <v>20</v>
      </c>
      <c r="H512" s="34">
        <f>bonus_calc2[[#This Row],[Total Over Time in Hours]]*Table5[[#This Row],[Rate Per hour]]</f>
        <v>0</v>
      </c>
    </row>
    <row r="513" spans="1:8" x14ac:dyDescent="0.3">
      <c r="A513" s="1" t="s">
        <v>573</v>
      </c>
      <c r="B513" s="14" t="s">
        <v>12</v>
      </c>
      <c r="C513" s="14" t="s">
        <v>8</v>
      </c>
      <c r="D513" s="15">
        <v>42730</v>
      </c>
      <c r="E513" s="14" t="s">
        <v>921</v>
      </c>
      <c r="F513" s="14">
        <v>20</v>
      </c>
      <c r="G513" s="30">
        <f t="shared" si="7"/>
        <v>20</v>
      </c>
      <c r="H513" s="34">
        <f>bonus_calc2[[#This Row],[Total Over Time in Hours]]*Table5[[#This Row],[Rate Per hour]]</f>
        <v>400</v>
      </c>
    </row>
    <row r="514" spans="1:8" x14ac:dyDescent="0.3">
      <c r="A514" s="1" t="s">
        <v>574</v>
      </c>
      <c r="B514" s="14" t="s">
        <v>12</v>
      </c>
      <c r="C514" s="14" t="s">
        <v>19</v>
      </c>
      <c r="D514" s="15">
        <v>80610</v>
      </c>
      <c r="E514" s="14" t="s">
        <v>915</v>
      </c>
      <c r="F514" s="14">
        <v>0</v>
      </c>
      <c r="G514" s="30">
        <f t="shared" ref="G514:G577" si="8">IF(F514&lt;30, 20, IF(F514&lt;60, 40, 60))</f>
        <v>20</v>
      </c>
      <c r="H514" s="34">
        <f>bonus_calc2[[#This Row],[Total Over Time in Hours]]*Table5[[#This Row],[Rate Per hour]]</f>
        <v>0</v>
      </c>
    </row>
    <row r="515" spans="1:8" x14ac:dyDescent="0.3">
      <c r="A515" s="1" t="s">
        <v>577</v>
      </c>
      <c r="B515" s="14" t="s">
        <v>12</v>
      </c>
      <c r="C515" s="14" t="s">
        <v>45</v>
      </c>
      <c r="D515" s="15">
        <v>69060</v>
      </c>
      <c r="E515" s="14" t="s">
        <v>921</v>
      </c>
      <c r="F515" s="14">
        <v>10</v>
      </c>
      <c r="G515" s="30">
        <f t="shared" si="8"/>
        <v>20</v>
      </c>
      <c r="H515" s="34">
        <f>bonus_calc2[[#This Row],[Total Over Time in Hours]]*Table5[[#This Row],[Rate Per hour]]</f>
        <v>200</v>
      </c>
    </row>
    <row r="516" spans="1:8" x14ac:dyDescent="0.3">
      <c r="A516" s="1" t="s">
        <v>578</v>
      </c>
      <c r="B516" s="14" t="s">
        <v>12</v>
      </c>
      <c r="C516" s="14" t="s">
        <v>45</v>
      </c>
      <c r="D516" s="15">
        <v>31280</v>
      </c>
      <c r="E516" s="14" t="s">
        <v>921</v>
      </c>
      <c r="F516" s="14">
        <v>10</v>
      </c>
      <c r="G516" s="30">
        <f t="shared" si="8"/>
        <v>20</v>
      </c>
      <c r="H516" s="34">
        <f>bonus_calc2[[#This Row],[Total Over Time in Hours]]*Table5[[#This Row],[Rate Per hour]]</f>
        <v>200</v>
      </c>
    </row>
    <row r="517" spans="1:8" x14ac:dyDescent="0.3">
      <c r="A517" s="1" t="s">
        <v>579</v>
      </c>
      <c r="B517" s="14" t="s">
        <v>12</v>
      </c>
      <c r="C517" s="14" t="s">
        <v>29</v>
      </c>
      <c r="D517" s="15">
        <v>96610</v>
      </c>
      <c r="E517" s="14" t="s">
        <v>915</v>
      </c>
      <c r="F517" s="14">
        <v>0</v>
      </c>
      <c r="G517" s="30">
        <f t="shared" si="8"/>
        <v>20</v>
      </c>
      <c r="H517" s="34">
        <f>bonus_calc2[[#This Row],[Total Over Time in Hours]]*Table5[[#This Row],[Rate Per hour]]</f>
        <v>0</v>
      </c>
    </row>
    <row r="518" spans="1:8" x14ac:dyDescent="0.3">
      <c r="A518" s="1" t="s">
        <v>580</v>
      </c>
      <c r="B518" s="14" t="s">
        <v>7</v>
      </c>
      <c r="C518" s="14" t="s">
        <v>37</v>
      </c>
      <c r="D518" s="15">
        <v>37020</v>
      </c>
      <c r="E518" s="14" t="s">
        <v>915</v>
      </c>
      <c r="F518" s="14">
        <v>0</v>
      </c>
      <c r="G518" s="30">
        <f t="shared" si="8"/>
        <v>20</v>
      </c>
      <c r="H518" s="34">
        <f>bonus_calc2[[#This Row],[Total Over Time in Hours]]*Table5[[#This Row],[Rate Per hour]]</f>
        <v>0</v>
      </c>
    </row>
    <row r="519" spans="1:8" x14ac:dyDescent="0.3">
      <c r="A519" s="1" t="s">
        <v>581</v>
      </c>
      <c r="B519" s="14" t="s">
        <v>7</v>
      </c>
      <c r="C519" s="14" t="s">
        <v>13</v>
      </c>
      <c r="D519" s="15">
        <v>54970</v>
      </c>
      <c r="E519" s="14" t="s">
        <v>915</v>
      </c>
      <c r="F519" s="14">
        <v>0</v>
      </c>
      <c r="G519" s="30">
        <f t="shared" si="8"/>
        <v>20</v>
      </c>
      <c r="H519" s="34">
        <f>bonus_calc2[[#This Row],[Total Over Time in Hours]]*Table5[[#This Row],[Rate Per hour]]</f>
        <v>0</v>
      </c>
    </row>
    <row r="520" spans="1:8" x14ac:dyDescent="0.3">
      <c r="A520" s="1" t="s">
        <v>583</v>
      </c>
      <c r="B520" s="14" t="s">
        <v>12</v>
      </c>
      <c r="C520" s="14" t="s">
        <v>17</v>
      </c>
      <c r="D520" s="15">
        <v>41910</v>
      </c>
      <c r="E520" s="14" t="s">
        <v>915</v>
      </c>
      <c r="F520" s="14">
        <v>0</v>
      </c>
      <c r="G520" s="30">
        <f t="shared" si="8"/>
        <v>20</v>
      </c>
      <c r="H520" s="34">
        <f>bonus_calc2[[#This Row],[Total Over Time in Hours]]*Table5[[#This Row],[Rate Per hour]]</f>
        <v>0</v>
      </c>
    </row>
    <row r="521" spans="1:8" x14ac:dyDescent="0.3">
      <c r="A521" s="1" t="s">
        <v>584</v>
      </c>
      <c r="B521" s="14" t="s">
        <v>7</v>
      </c>
      <c r="C521" s="14" t="s">
        <v>19</v>
      </c>
      <c r="D521" s="15">
        <v>116970</v>
      </c>
      <c r="E521" s="14" t="s">
        <v>915</v>
      </c>
      <c r="F521" s="14">
        <v>0</v>
      </c>
      <c r="G521" s="30">
        <f t="shared" si="8"/>
        <v>20</v>
      </c>
      <c r="H521" s="34">
        <f>bonus_calc2[[#This Row],[Total Over Time in Hours]]*Table5[[#This Row],[Rate Per hour]]</f>
        <v>0</v>
      </c>
    </row>
    <row r="522" spans="1:8" x14ac:dyDescent="0.3">
      <c r="A522" s="1" t="s">
        <v>585</v>
      </c>
      <c r="B522" s="14" t="s">
        <v>7</v>
      </c>
      <c r="C522" s="14" t="s">
        <v>32</v>
      </c>
      <c r="D522" s="15">
        <v>88030</v>
      </c>
      <c r="E522" s="14" t="s">
        <v>915</v>
      </c>
      <c r="F522" s="14">
        <v>0</v>
      </c>
      <c r="G522" s="30">
        <f t="shared" si="8"/>
        <v>20</v>
      </c>
      <c r="H522" s="34">
        <f>bonus_calc2[[#This Row],[Total Over Time in Hours]]*Table5[[#This Row],[Rate Per hour]]</f>
        <v>0</v>
      </c>
    </row>
    <row r="523" spans="1:8" x14ac:dyDescent="0.3">
      <c r="A523" s="1" t="s">
        <v>586</v>
      </c>
      <c r="B523" s="14" t="s">
        <v>7</v>
      </c>
      <c r="C523" s="14" t="s">
        <v>8</v>
      </c>
      <c r="D523" s="15">
        <v>86390</v>
      </c>
      <c r="E523" s="14" t="s">
        <v>921</v>
      </c>
      <c r="F523" s="14">
        <v>10</v>
      </c>
      <c r="G523" s="30">
        <f t="shared" si="8"/>
        <v>20</v>
      </c>
      <c r="H523" s="34">
        <f>bonus_calc2[[#This Row],[Total Over Time in Hours]]*Table5[[#This Row],[Rate Per hour]]</f>
        <v>200</v>
      </c>
    </row>
    <row r="524" spans="1:8" x14ac:dyDescent="0.3">
      <c r="A524" s="1" t="s">
        <v>587</v>
      </c>
      <c r="B524" s="14" t="s">
        <v>12</v>
      </c>
      <c r="C524" s="14" t="s">
        <v>29</v>
      </c>
      <c r="D524" s="15">
        <v>81150</v>
      </c>
      <c r="E524" s="14" t="s">
        <v>915</v>
      </c>
      <c r="F524" s="14">
        <v>0</v>
      </c>
      <c r="G524" s="30">
        <f t="shared" si="8"/>
        <v>20</v>
      </c>
      <c r="H524" s="34">
        <f>bonus_calc2[[#This Row],[Total Over Time in Hours]]*Table5[[#This Row],[Rate Per hour]]</f>
        <v>0</v>
      </c>
    </row>
    <row r="525" spans="1:8" x14ac:dyDescent="0.3">
      <c r="A525" s="1" t="s">
        <v>588</v>
      </c>
      <c r="B525" s="14" t="s">
        <v>12</v>
      </c>
      <c r="C525" s="14" t="s">
        <v>45</v>
      </c>
      <c r="D525" s="15">
        <v>71820</v>
      </c>
      <c r="E525" s="14" t="s">
        <v>921</v>
      </c>
      <c r="F525" s="14">
        <v>10</v>
      </c>
      <c r="G525" s="30">
        <f t="shared" si="8"/>
        <v>20</v>
      </c>
      <c r="H525" s="34">
        <f>bonus_calc2[[#This Row],[Total Over Time in Hours]]*Table5[[#This Row],[Rate Per hour]]</f>
        <v>200</v>
      </c>
    </row>
    <row r="526" spans="1:8" x14ac:dyDescent="0.3">
      <c r="A526" s="1" t="s">
        <v>589</v>
      </c>
      <c r="B526" s="14" t="s">
        <v>7</v>
      </c>
      <c r="C526" s="14" t="s">
        <v>29</v>
      </c>
      <c r="D526" s="15">
        <v>85460</v>
      </c>
      <c r="E526" s="14" t="s">
        <v>915</v>
      </c>
      <c r="F526" s="14">
        <v>0</v>
      </c>
      <c r="G526" s="30">
        <f t="shared" si="8"/>
        <v>20</v>
      </c>
      <c r="H526" s="34">
        <f>bonus_calc2[[#This Row],[Total Over Time in Hours]]*Table5[[#This Row],[Rate Per hour]]</f>
        <v>0</v>
      </c>
    </row>
    <row r="527" spans="1:8" x14ac:dyDescent="0.3">
      <c r="A527" s="1" t="s">
        <v>590</v>
      </c>
      <c r="B527" s="14" t="s">
        <v>12</v>
      </c>
      <c r="C527" s="14" t="s">
        <v>63</v>
      </c>
      <c r="D527" s="15">
        <v>91190</v>
      </c>
      <c r="E527" s="14" t="s">
        <v>915</v>
      </c>
      <c r="F527" s="14">
        <v>0</v>
      </c>
      <c r="G527" s="30">
        <f t="shared" si="8"/>
        <v>20</v>
      </c>
      <c r="H527" s="34">
        <f>bonus_calc2[[#This Row],[Total Over Time in Hours]]*Table5[[#This Row],[Rate Per hour]]</f>
        <v>0</v>
      </c>
    </row>
    <row r="528" spans="1:8" x14ac:dyDescent="0.3">
      <c r="A528" s="1" t="s">
        <v>591</v>
      </c>
      <c r="B528" s="14" t="s">
        <v>7</v>
      </c>
      <c r="C528" s="14" t="s">
        <v>50</v>
      </c>
      <c r="D528" s="15">
        <v>93160</v>
      </c>
      <c r="E528" s="14" t="s">
        <v>915</v>
      </c>
      <c r="F528" s="14">
        <v>0</v>
      </c>
      <c r="G528" s="30">
        <f t="shared" si="8"/>
        <v>20</v>
      </c>
      <c r="H528" s="34">
        <f>bonus_calc2[[#This Row],[Total Over Time in Hours]]*Table5[[#This Row],[Rate Per hour]]</f>
        <v>0</v>
      </c>
    </row>
    <row r="529" spans="1:8" x14ac:dyDescent="0.3">
      <c r="A529" s="1" t="s">
        <v>592</v>
      </c>
      <c r="B529" s="14" t="s">
        <v>12</v>
      </c>
      <c r="C529" s="14" t="s">
        <v>19</v>
      </c>
      <c r="D529" s="15">
        <v>110950</v>
      </c>
      <c r="E529" s="14" t="s">
        <v>915</v>
      </c>
      <c r="F529" s="14">
        <v>0</v>
      </c>
      <c r="G529" s="30">
        <f t="shared" si="8"/>
        <v>20</v>
      </c>
      <c r="H529" s="34">
        <f>bonus_calc2[[#This Row],[Total Over Time in Hours]]*Table5[[#This Row],[Rate Per hour]]</f>
        <v>0</v>
      </c>
    </row>
    <row r="530" spans="1:8" x14ac:dyDescent="0.3">
      <c r="A530" s="1" t="s">
        <v>593</v>
      </c>
      <c r="B530" s="14" t="s">
        <v>7</v>
      </c>
      <c r="C530" s="14" t="s">
        <v>32</v>
      </c>
      <c r="D530" s="15">
        <v>35990</v>
      </c>
      <c r="E530" s="14" t="s">
        <v>921</v>
      </c>
      <c r="F530" s="14">
        <v>30</v>
      </c>
      <c r="G530" s="30">
        <f t="shared" si="8"/>
        <v>40</v>
      </c>
      <c r="H530" s="34">
        <f>bonus_calc2[[#This Row],[Total Over Time in Hours]]*Table5[[#This Row],[Rate Per hour]]</f>
        <v>1200</v>
      </c>
    </row>
    <row r="531" spans="1:8" x14ac:dyDescent="0.3">
      <c r="A531" s="1" t="s">
        <v>595</v>
      </c>
      <c r="B531" s="14" t="s">
        <v>12</v>
      </c>
      <c r="C531" s="14" t="s">
        <v>32</v>
      </c>
      <c r="D531" s="15">
        <v>39970</v>
      </c>
      <c r="E531" s="14" t="s">
        <v>915</v>
      </c>
      <c r="F531" s="14">
        <v>0</v>
      </c>
      <c r="G531" s="30">
        <f t="shared" si="8"/>
        <v>20</v>
      </c>
      <c r="H531" s="34">
        <f>bonus_calc2[[#This Row],[Total Over Time in Hours]]*Table5[[#This Row],[Rate Per hour]]</f>
        <v>0</v>
      </c>
    </row>
    <row r="532" spans="1:8" x14ac:dyDescent="0.3">
      <c r="A532" s="1" t="s">
        <v>596</v>
      </c>
      <c r="B532" s="14" t="s">
        <v>7</v>
      </c>
      <c r="C532" s="14" t="s">
        <v>13</v>
      </c>
      <c r="D532" s="15">
        <v>79520</v>
      </c>
      <c r="E532" s="14" t="s">
        <v>915</v>
      </c>
      <c r="F532" s="14">
        <v>0</v>
      </c>
      <c r="G532" s="30">
        <f t="shared" si="8"/>
        <v>20</v>
      </c>
      <c r="H532" s="34">
        <f>bonus_calc2[[#This Row],[Total Over Time in Hours]]*Table5[[#This Row],[Rate Per hour]]</f>
        <v>0</v>
      </c>
    </row>
    <row r="533" spans="1:8" x14ac:dyDescent="0.3">
      <c r="A533" s="1" t="s">
        <v>598</v>
      </c>
      <c r="B533" s="14" t="s">
        <v>7</v>
      </c>
      <c r="C533" s="14" t="s">
        <v>45</v>
      </c>
      <c r="D533" s="15">
        <v>52120</v>
      </c>
      <c r="E533" s="14" t="s">
        <v>915</v>
      </c>
      <c r="F533" s="14">
        <v>0</v>
      </c>
      <c r="G533" s="30">
        <f t="shared" si="8"/>
        <v>20</v>
      </c>
      <c r="H533" s="34">
        <f>bonus_calc2[[#This Row],[Total Over Time in Hours]]*Table5[[#This Row],[Rate Per hour]]</f>
        <v>0</v>
      </c>
    </row>
    <row r="534" spans="1:8" x14ac:dyDescent="0.3">
      <c r="A534" s="1" t="s">
        <v>599</v>
      </c>
      <c r="B534" s="14" t="s">
        <v>7</v>
      </c>
      <c r="C534" s="14" t="s">
        <v>63</v>
      </c>
      <c r="D534" s="15">
        <v>60010</v>
      </c>
      <c r="E534" s="14" t="s">
        <v>915</v>
      </c>
      <c r="F534" s="14">
        <v>0</v>
      </c>
      <c r="G534" s="30">
        <f t="shared" si="8"/>
        <v>20</v>
      </c>
      <c r="H534" s="34">
        <f>bonus_calc2[[#This Row],[Total Over Time in Hours]]*Table5[[#This Row],[Rate Per hour]]</f>
        <v>0</v>
      </c>
    </row>
    <row r="535" spans="1:8" x14ac:dyDescent="0.3">
      <c r="A535" s="1" t="s">
        <v>600</v>
      </c>
      <c r="B535" s="14" t="s">
        <v>7</v>
      </c>
      <c r="C535" s="14" t="s">
        <v>45</v>
      </c>
      <c r="D535" s="15">
        <v>35440</v>
      </c>
      <c r="E535" s="14" t="s">
        <v>921</v>
      </c>
      <c r="F535" s="14">
        <v>50</v>
      </c>
      <c r="G535" s="30">
        <f t="shared" si="8"/>
        <v>40</v>
      </c>
      <c r="H535" s="34">
        <f>bonus_calc2[[#This Row],[Total Over Time in Hours]]*Table5[[#This Row],[Rate Per hour]]</f>
        <v>2000</v>
      </c>
    </row>
    <row r="536" spans="1:8" x14ac:dyDescent="0.3">
      <c r="A536" s="1" t="s">
        <v>601</v>
      </c>
      <c r="B536" s="14" t="s">
        <v>12</v>
      </c>
      <c r="C536" s="14" t="s">
        <v>17</v>
      </c>
      <c r="D536" s="15">
        <v>56370</v>
      </c>
      <c r="E536" s="14" t="s">
        <v>915</v>
      </c>
      <c r="F536" s="14">
        <v>0</v>
      </c>
      <c r="G536" s="30">
        <f t="shared" si="8"/>
        <v>20</v>
      </c>
      <c r="H536" s="34">
        <f>bonus_calc2[[#This Row],[Total Over Time in Hours]]*Table5[[#This Row],[Rate Per hour]]</f>
        <v>0</v>
      </c>
    </row>
    <row r="537" spans="1:8" x14ac:dyDescent="0.3">
      <c r="A537" s="1" t="s">
        <v>602</v>
      </c>
      <c r="B537" s="14" t="s">
        <v>7</v>
      </c>
      <c r="C537" s="14" t="s">
        <v>19</v>
      </c>
      <c r="D537" s="15">
        <v>105610</v>
      </c>
      <c r="E537" s="14" t="s">
        <v>915</v>
      </c>
      <c r="F537" s="14">
        <v>0</v>
      </c>
      <c r="G537" s="30">
        <f t="shared" si="8"/>
        <v>20</v>
      </c>
      <c r="H537" s="34">
        <f>bonus_calc2[[#This Row],[Total Over Time in Hours]]*Table5[[#This Row],[Rate Per hour]]</f>
        <v>0</v>
      </c>
    </row>
    <row r="538" spans="1:8" x14ac:dyDescent="0.3">
      <c r="A538" s="1" t="s">
        <v>603</v>
      </c>
      <c r="B538" s="14" t="s">
        <v>12</v>
      </c>
      <c r="C538" s="14" t="s">
        <v>37</v>
      </c>
      <c r="D538" s="15">
        <v>113280</v>
      </c>
      <c r="E538" s="14" t="s">
        <v>915</v>
      </c>
      <c r="F538" s="14">
        <v>0</v>
      </c>
      <c r="G538" s="30">
        <f t="shared" si="8"/>
        <v>20</v>
      </c>
      <c r="H538" s="34">
        <f>bonus_calc2[[#This Row],[Total Over Time in Hours]]*Table5[[#This Row],[Rate Per hour]]</f>
        <v>0</v>
      </c>
    </row>
    <row r="539" spans="1:8" x14ac:dyDescent="0.3">
      <c r="A539" s="1" t="s">
        <v>604</v>
      </c>
      <c r="B539" s="14" t="s">
        <v>7</v>
      </c>
      <c r="C539" s="14" t="s">
        <v>50</v>
      </c>
      <c r="D539" s="15">
        <v>41980</v>
      </c>
      <c r="E539" s="14" t="s">
        <v>915</v>
      </c>
      <c r="F539" s="14">
        <v>0</v>
      </c>
      <c r="G539" s="30">
        <f t="shared" si="8"/>
        <v>20</v>
      </c>
      <c r="H539" s="34">
        <f>bonus_calc2[[#This Row],[Total Over Time in Hours]]*Table5[[#This Row],[Rate Per hour]]</f>
        <v>0</v>
      </c>
    </row>
    <row r="540" spans="1:8" x14ac:dyDescent="0.3">
      <c r="A540" s="1" t="s">
        <v>605</v>
      </c>
      <c r="B540" s="14" t="s">
        <v>12</v>
      </c>
      <c r="C540" s="14" t="s">
        <v>50</v>
      </c>
      <c r="D540" s="15">
        <v>103670</v>
      </c>
      <c r="E540" s="14" t="s">
        <v>915</v>
      </c>
      <c r="F540" s="14">
        <v>0</v>
      </c>
      <c r="G540" s="30">
        <f t="shared" si="8"/>
        <v>20</v>
      </c>
      <c r="H540" s="34">
        <f>bonus_calc2[[#This Row],[Total Over Time in Hours]]*Table5[[#This Row],[Rate Per hour]]</f>
        <v>0</v>
      </c>
    </row>
    <row r="541" spans="1:8" x14ac:dyDescent="0.3">
      <c r="A541" s="1" t="s">
        <v>606</v>
      </c>
      <c r="B541" s="14" t="s">
        <v>7</v>
      </c>
      <c r="C541" s="14" t="s">
        <v>32</v>
      </c>
      <c r="D541" s="15">
        <v>89690</v>
      </c>
      <c r="E541" s="14" t="s">
        <v>915</v>
      </c>
      <c r="F541" s="14">
        <v>0</v>
      </c>
      <c r="G541" s="30">
        <f t="shared" si="8"/>
        <v>20</v>
      </c>
      <c r="H541" s="34">
        <f>bonus_calc2[[#This Row],[Total Over Time in Hours]]*Table5[[#This Row],[Rate Per hour]]</f>
        <v>0</v>
      </c>
    </row>
    <row r="542" spans="1:8" x14ac:dyDescent="0.3">
      <c r="A542" s="1" t="s">
        <v>607</v>
      </c>
      <c r="B542" s="14" t="s">
        <v>12</v>
      </c>
      <c r="C542" s="14" t="s">
        <v>29</v>
      </c>
      <c r="D542" s="15">
        <v>96320</v>
      </c>
      <c r="E542" s="14" t="s">
        <v>921</v>
      </c>
      <c r="F542" s="14">
        <v>70</v>
      </c>
      <c r="G542" s="30">
        <f t="shared" si="8"/>
        <v>60</v>
      </c>
      <c r="H542" s="34">
        <f>bonus_calc2[[#This Row],[Total Over Time in Hours]]*Table5[[#This Row],[Rate Per hour]]</f>
        <v>4200</v>
      </c>
    </row>
    <row r="543" spans="1:8" x14ac:dyDescent="0.3">
      <c r="A543" s="1" t="s">
        <v>608</v>
      </c>
      <c r="B543" s="14" t="s">
        <v>7</v>
      </c>
      <c r="C543" s="14" t="s">
        <v>29</v>
      </c>
      <c r="D543" s="15">
        <v>87620</v>
      </c>
      <c r="E543" s="14" t="s">
        <v>915</v>
      </c>
      <c r="F543" s="14">
        <v>0</v>
      </c>
      <c r="G543" s="30">
        <f t="shared" si="8"/>
        <v>20</v>
      </c>
      <c r="H543" s="34">
        <f>bonus_calc2[[#This Row],[Total Over Time in Hours]]*Table5[[#This Row],[Rate Per hour]]</f>
        <v>0</v>
      </c>
    </row>
    <row r="544" spans="1:8" x14ac:dyDescent="0.3">
      <c r="A544" s="1" t="s">
        <v>609</v>
      </c>
      <c r="B544" s="14" t="s">
        <v>12</v>
      </c>
      <c r="C544" s="14" t="s">
        <v>37</v>
      </c>
      <c r="D544" s="15">
        <v>48250</v>
      </c>
      <c r="E544" s="14" t="s">
        <v>921</v>
      </c>
      <c r="F544" s="14">
        <v>40</v>
      </c>
      <c r="G544" s="30">
        <f t="shared" si="8"/>
        <v>40</v>
      </c>
      <c r="H544" s="34">
        <f>bonus_calc2[[#This Row],[Total Over Time in Hours]]*Table5[[#This Row],[Rate Per hour]]</f>
        <v>1600</v>
      </c>
    </row>
    <row r="545" spans="1:8" x14ac:dyDescent="0.3">
      <c r="A545" s="1" t="s">
        <v>610</v>
      </c>
      <c r="B545" s="14" t="s">
        <v>12</v>
      </c>
      <c r="C545" s="14" t="s">
        <v>50</v>
      </c>
      <c r="D545" s="15">
        <v>85780</v>
      </c>
      <c r="E545" s="14" t="s">
        <v>915</v>
      </c>
      <c r="F545" s="14">
        <v>0</v>
      </c>
      <c r="G545" s="30">
        <f t="shared" si="8"/>
        <v>20</v>
      </c>
      <c r="H545" s="34">
        <f>bonus_calc2[[#This Row],[Total Over Time in Hours]]*Table5[[#This Row],[Rate Per hour]]</f>
        <v>0</v>
      </c>
    </row>
    <row r="546" spans="1:8" x14ac:dyDescent="0.3">
      <c r="A546" s="1" t="s">
        <v>611</v>
      </c>
      <c r="B546" s="14" t="s">
        <v>7</v>
      </c>
      <c r="C546" s="14" t="s">
        <v>19</v>
      </c>
      <c r="D546" s="15">
        <v>54010</v>
      </c>
      <c r="E546" s="14" t="s">
        <v>921</v>
      </c>
      <c r="F546" s="14">
        <v>90</v>
      </c>
      <c r="G546" s="30">
        <f t="shared" si="8"/>
        <v>60</v>
      </c>
      <c r="H546" s="34">
        <f>bonus_calc2[[#This Row],[Total Over Time in Hours]]*Table5[[#This Row],[Rate Per hour]]</f>
        <v>5400</v>
      </c>
    </row>
    <row r="547" spans="1:8" x14ac:dyDescent="0.3">
      <c r="A547" s="1" t="s">
        <v>612</v>
      </c>
      <c r="B547" s="14" t="s">
        <v>12</v>
      </c>
      <c r="C547" s="14" t="s">
        <v>19</v>
      </c>
      <c r="D547" s="15">
        <v>31020</v>
      </c>
      <c r="E547" s="14" t="s">
        <v>915</v>
      </c>
      <c r="F547" s="14">
        <v>0</v>
      </c>
      <c r="G547" s="30">
        <f t="shared" si="8"/>
        <v>20</v>
      </c>
      <c r="H547" s="34">
        <f>bonus_calc2[[#This Row],[Total Over Time in Hours]]*Table5[[#This Row],[Rate Per hour]]</f>
        <v>0</v>
      </c>
    </row>
    <row r="548" spans="1:8" x14ac:dyDescent="0.3">
      <c r="A548" s="1" t="s">
        <v>613</v>
      </c>
      <c r="B548" s="14" t="s">
        <v>7</v>
      </c>
      <c r="C548" s="14" t="s">
        <v>24</v>
      </c>
      <c r="D548" s="15">
        <v>75480</v>
      </c>
      <c r="E548" s="14" t="s">
        <v>915</v>
      </c>
      <c r="F548" s="14">
        <v>0</v>
      </c>
      <c r="G548" s="30">
        <f t="shared" si="8"/>
        <v>20</v>
      </c>
      <c r="H548" s="34">
        <f>bonus_calc2[[#This Row],[Total Over Time in Hours]]*Table5[[#This Row],[Rate Per hour]]</f>
        <v>0</v>
      </c>
    </row>
    <row r="549" spans="1:8" x14ac:dyDescent="0.3">
      <c r="A549" s="1" t="s">
        <v>614</v>
      </c>
      <c r="B549" s="14" t="s">
        <v>12</v>
      </c>
      <c r="C549" s="14" t="s">
        <v>50</v>
      </c>
      <c r="D549" s="15">
        <v>93500</v>
      </c>
      <c r="E549" s="14" t="s">
        <v>921</v>
      </c>
      <c r="F549" s="14">
        <v>60</v>
      </c>
      <c r="G549" s="30">
        <f t="shared" si="8"/>
        <v>60</v>
      </c>
      <c r="H549" s="34">
        <f>bonus_calc2[[#This Row],[Total Over Time in Hours]]*Table5[[#This Row],[Rate Per hour]]</f>
        <v>3600</v>
      </c>
    </row>
    <row r="550" spans="1:8" x14ac:dyDescent="0.3">
      <c r="A550" s="1" t="s">
        <v>615</v>
      </c>
      <c r="B550" s="14" t="s">
        <v>12</v>
      </c>
      <c r="C550" s="14" t="s">
        <v>48</v>
      </c>
      <c r="D550" s="15">
        <v>98630</v>
      </c>
      <c r="E550" s="14" t="s">
        <v>915</v>
      </c>
      <c r="F550" s="14">
        <v>0</v>
      </c>
      <c r="G550" s="30">
        <f t="shared" si="8"/>
        <v>20</v>
      </c>
      <c r="H550" s="34">
        <f>bonus_calc2[[#This Row],[Total Over Time in Hours]]*Table5[[#This Row],[Rate Per hour]]</f>
        <v>0</v>
      </c>
    </row>
    <row r="551" spans="1:8" x14ac:dyDescent="0.3">
      <c r="A551" s="1" t="s">
        <v>616</v>
      </c>
      <c r="B551" s="14" t="s">
        <v>7</v>
      </c>
      <c r="C551" s="14" t="s">
        <v>45</v>
      </c>
      <c r="D551" s="15">
        <v>76390</v>
      </c>
      <c r="E551" s="14" t="s">
        <v>915</v>
      </c>
      <c r="F551" s="14">
        <v>0</v>
      </c>
      <c r="G551" s="30">
        <f t="shared" si="8"/>
        <v>20</v>
      </c>
      <c r="H551" s="34">
        <f>bonus_calc2[[#This Row],[Total Over Time in Hours]]*Table5[[#This Row],[Rate Per hour]]</f>
        <v>0</v>
      </c>
    </row>
    <row r="552" spans="1:8" x14ac:dyDescent="0.3">
      <c r="A552" s="1" t="s">
        <v>617</v>
      </c>
      <c r="B552" s="14" t="s">
        <v>12</v>
      </c>
      <c r="C552" s="14" t="s">
        <v>29</v>
      </c>
      <c r="D552" s="15">
        <v>68010</v>
      </c>
      <c r="E552" s="14" t="s">
        <v>915</v>
      </c>
      <c r="F552" s="14">
        <v>0</v>
      </c>
      <c r="G552" s="30">
        <f t="shared" si="8"/>
        <v>20</v>
      </c>
      <c r="H552" s="34">
        <f>bonus_calc2[[#This Row],[Total Over Time in Hours]]*Table5[[#This Row],[Rate Per hour]]</f>
        <v>0</v>
      </c>
    </row>
    <row r="553" spans="1:8" x14ac:dyDescent="0.3">
      <c r="A553" s="1" t="s">
        <v>618</v>
      </c>
      <c r="B553" s="14" t="s">
        <v>7</v>
      </c>
      <c r="C553" s="14" t="s">
        <v>19</v>
      </c>
      <c r="D553" s="15">
        <v>58030</v>
      </c>
      <c r="E553" s="14" t="s">
        <v>915</v>
      </c>
      <c r="F553" s="14">
        <v>0</v>
      </c>
      <c r="G553" s="30">
        <f t="shared" si="8"/>
        <v>20</v>
      </c>
      <c r="H553" s="34">
        <f>bonus_calc2[[#This Row],[Total Over Time in Hours]]*Table5[[#This Row],[Rate Per hour]]</f>
        <v>0</v>
      </c>
    </row>
    <row r="554" spans="1:8" x14ac:dyDescent="0.3">
      <c r="A554" s="1" t="s">
        <v>619</v>
      </c>
      <c r="B554" s="14" t="s">
        <v>12</v>
      </c>
      <c r="C554" s="14" t="s">
        <v>63</v>
      </c>
      <c r="D554" s="15">
        <v>59300</v>
      </c>
      <c r="E554" s="14" t="s">
        <v>915</v>
      </c>
      <c r="F554" s="14">
        <v>0</v>
      </c>
      <c r="G554" s="30">
        <f t="shared" si="8"/>
        <v>20</v>
      </c>
      <c r="H554" s="34">
        <f>bonus_calc2[[#This Row],[Total Over Time in Hours]]*Table5[[#This Row],[Rate Per hour]]</f>
        <v>0</v>
      </c>
    </row>
    <row r="555" spans="1:8" x14ac:dyDescent="0.3">
      <c r="A555" s="1" t="s">
        <v>620</v>
      </c>
      <c r="B555" s="14" t="s">
        <v>7</v>
      </c>
      <c r="C555" s="14" t="s">
        <v>32</v>
      </c>
      <c r="D555" s="15">
        <v>51800</v>
      </c>
      <c r="E555" s="14" t="s">
        <v>921</v>
      </c>
      <c r="F555" s="14">
        <v>0</v>
      </c>
      <c r="G555" s="30">
        <f t="shared" si="8"/>
        <v>20</v>
      </c>
      <c r="H555" s="34">
        <f>bonus_calc2[[#This Row],[Total Over Time in Hours]]*Table5[[#This Row],[Rate Per hour]]</f>
        <v>0</v>
      </c>
    </row>
    <row r="556" spans="1:8" x14ac:dyDescent="0.3">
      <c r="A556" s="1" t="s">
        <v>621</v>
      </c>
      <c r="B556" s="14" t="s">
        <v>7</v>
      </c>
      <c r="C556" s="14" t="s">
        <v>13</v>
      </c>
      <c r="D556" s="15">
        <v>57930</v>
      </c>
      <c r="E556" s="14" t="s">
        <v>915</v>
      </c>
      <c r="F556" s="14">
        <v>0</v>
      </c>
      <c r="G556" s="30">
        <f t="shared" si="8"/>
        <v>20</v>
      </c>
      <c r="H556" s="34">
        <f>bonus_calc2[[#This Row],[Total Over Time in Hours]]*Table5[[#This Row],[Rate Per hour]]</f>
        <v>0</v>
      </c>
    </row>
    <row r="557" spans="1:8" x14ac:dyDescent="0.3">
      <c r="A557" s="1" t="s">
        <v>622</v>
      </c>
      <c r="B557" s="14" t="s">
        <v>12</v>
      </c>
      <c r="C557" s="14" t="s">
        <v>37</v>
      </c>
      <c r="D557" s="15">
        <v>40530</v>
      </c>
      <c r="E557" s="14" t="s">
        <v>915</v>
      </c>
      <c r="F557" s="14">
        <v>0</v>
      </c>
      <c r="G557" s="30">
        <f t="shared" si="8"/>
        <v>20</v>
      </c>
      <c r="H557" s="34">
        <f>bonus_calc2[[#This Row],[Total Over Time in Hours]]*Table5[[#This Row],[Rate Per hour]]</f>
        <v>0</v>
      </c>
    </row>
    <row r="558" spans="1:8" x14ac:dyDescent="0.3">
      <c r="A558" s="1" t="s">
        <v>623</v>
      </c>
      <c r="B558" s="14" t="s">
        <v>7</v>
      </c>
      <c r="C558" s="14" t="s">
        <v>17</v>
      </c>
      <c r="D558" s="15">
        <v>48290</v>
      </c>
      <c r="E558" s="14" t="s">
        <v>915</v>
      </c>
      <c r="F558" s="14">
        <v>0</v>
      </c>
      <c r="G558" s="30">
        <f t="shared" si="8"/>
        <v>20</v>
      </c>
      <c r="H558" s="34">
        <f>bonus_calc2[[#This Row],[Total Over Time in Hours]]*Table5[[#This Row],[Rate Per hour]]</f>
        <v>0</v>
      </c>
    </row>
    <row r="559" spans="1:8" x14ac:dyDescent="0.3">
      <c r="A559" s="1" t="s">
        <v>624</v>
      </c>
      <c r="B559" s="14" t="s">
        <v>7</v>
      </c>
      <c r="C559" s="14" t="s">
        <v>19</v>
      </c>
      <c r="D559" s="15">
        <v>63720</v>
      </c>
      <c r="E559" s="14" t="s">
        <v>915</v>
      </c>
      <c r="F559" s="14">
        <v>0</v>
      </c>
      <c r="G559" s="30">
        <f t="shared" si="8"/>
        <v>20</v>
      </c>
      <c r="H559" s="34">
        <f>bonus_calc2[[#This Row],[Total Over Time in Hours]]*Table5[[#This Row],[Rate Per hour]]</f>
        <v>0</v>
      </c>
    </row>
    <row r="560" spans="1:8" x14ac:dyDescent="0.3">
      <c r="A560" s="1" t="s">
        <v>625</v>
      </c>
      <c r="B560" s="14" t="s">
        <v>7</v>
      </c>
      <c r="C560" s="14" t="s">
        <v>48</v>
      </c>
      <c r="D560" s="15">
        <v>84500</v>
      </c>
      <c r="E560" s="14" t="s">
        <v>915</v>
      </c>
      <c r="F560" s="14">
        <v>0</v>
      </c>
      <c r="G560" s="30">
        <f t="shared" si="8"/>
        <v>20</v>
      </c>
      <c r="H560" s="34">
        <f>bonus_calc2[[#This Row],[Total Over Time in Hours]]*Table5[[#This Row],[Rate Per hour]]</f>
        <v>0</v>
      </c>
    </row>
    <row r="561" spans="1:8" x14ac:dyDescent="0.3">
      <c r="A561" s="1" t="s">
        <v>626</v>
      </c>
      <c r="B561" s="14" t="s">
        <v>12</v>
      </c>
      <c r="C561" s="14" t="s">
        <v>17</v>
      </c>
      <c r="D561" s="15">
        <v>67430</v>
      </c>
      <c r="E561" s="14" t="s">
        <v>921</v>
      </c>
      <c r="F561" s="14">
        <v>60</v>
      </c>
      <c r="G561" s="30">
        <f t="shared" si="8"/>
        <v>60</v>
      </c>
      <c r="H561" s="34">
        <f>bonus_calc2[[#This Row],[Total Over Time in Hours]]*Table5[[#This Row],[Rate Per hour]]</f>
        <v>3600</v>
      </c>
    </row>
    <row r="562" spans="1:8" x14ac:dyDescent="0.3">
      <c r="A562" s="1" t="s">
        <v>627</v>
      </c>
      <c r="B562" s="14" t="s">
        <v>7</v>
      </c>
      <c r="C562" s="14" t="s">
        <v>17</v>
      </c>
      <c r="D562" s="15">
        <v>109120</v>
      </c>
      <c r="E562" s="14" t="s">
        <v>915</v>
      </c>
      <c r="F562" s="14">
        <v>0</v>
      </c>
      <c r="G562" s="30">
        <f t="shared" si="8"/>
        <v>20</v>
      </c>
      <c r="H562" s="34">
        <f>bonus_calc2[[#This Row],[Total Over Time in Hours]]*Table5[[#This Row],[Rate Per hour]]</f>
        <v>0</v>
      </c>
    </row>
    <row r="563" spans="1:8" x14ac:dyDescent="0.3">
      <c r="A563" s="1" t="s">
        <v>628</v>
      </c>
      <c r="B563" s="14" t="s">
        <v>7</v>
      </c>
      <c r="C563" s="14" t="s">
        <v>17</v>
      </c>
      <c r="D563" s="15">
        <v>69760</v>
      </c>
      <c r="E563" s="14" t="s">
        <v>915</v>
      </c>
      <c r="F563" s="14">
        <v>0</v>
      </c>
      <c r="G563" s="30">
        <f t="shared" si="8"/>
        <v>20</v>
      </c>
      <c r="H563" s="34">
        <f>bonus_calc2[[#This Row],[Total Over Time in Hours]]*Table5[[#This Row],[Rate Per hour]]</f>
        <v>0</v>
      </c>
    </row>
    <row r="564" spans="1:8" x14ac:dyDescent="0.3">
      <c r="A564" s="1" t="s">
        <v>629</v>
      </c>
      <c r="B564" s="14" t="s">
        <v>7</v>
      </c>
      <c r="C564" s="14" t="s">
        <v>48</v>
      </c>
      <c r="D564" s="15">
        <v>45600</v>
      </c>
      <c r="E564" s="14" t="s">
        <v>921</v>
      </c>
      <c r="F564" s="14">
        <v>10</v>
      </c>
      <c r="G564" s="30">
        <f t="shared" si="8"/>
        <v>20</v>
      </c>
      <c r="H564" s="34">
        <f>bonus_calc2[[#This Row],[Total Over Time in Hours]]*Table5[[#This Row],[Rate Per hour]]</f>
        <v>200</v>
      </c>
    </row>
    <row r="565" spans="1:8" x14ac:dyDescent="0.3">
      <c r="A565" s="1" t="s">
        <v>630</v>
      </c>
      <c r="B565" s="14" t="s">
        <v>7</v>
      </c>
      <c r="C565" s="14" t="s">
        <v>13</v>
      </c>
      <c r="D565" s="15">
        <v>33030</v>
      </c>
      <c r="E565" s="14" t="s">
        <v>915</v>
      </c>
      <c r="F565" s="14">
        <v>0</v>
      </c>
      <c r="G565" s="30">
        <f t="shared" si="8"/>
        <v>20</v>
      </c>
      <c r="H565" s="34">
        <f>bonus_calc2[[#This Row],[Total Over Time in Hours]]*Table5[[#This Row],[Rate Per hour]]</f>
        <v>0</v>
      </c>
    </row>
    <row r="566" spans="1:8" x14ac:dyDescent="0.3">
      <c r="A566" s="1" t="s">
        <v>631</v>
      </c>
      <c r="B566" s="14" t="s">
        <v>7</v>
      </c>
      <c r="C566" s="14" t="s">
        <v>29</v>
      </c>
      <c r="D566" s="15">
        <v>80170</v>
      </c>
      <c r="E566" s="14" t="s">
        <v>915</v>
      </c>
      <c r="F566" s="14">
        <v>0</v>
      </c>
      <c r="G566" s="30">
        <f t="shared" si="8"/>
        <v>20</v>
      </c>
      <c r="H566" s="34">
        <f>bonus_calc2[[#This Row],[Total Over Time in Hours]]*Table5[[#This Row],[Rate Per hour]]</f>
        <v>0</v>
      </c>
    </row>
    <row r="567" spans="1:8" x14ac:dyDescent="0.3">
      <c r="A567" s="1" t="s">
        <v>632</v>
      </c>
      <c r="B567" s="14" t="s">
        <v>12</v>
      </c>
      <c r="C567" s="14" t="s">
        <v>50</v>
      </c>
      <c r="D567" s="15">
        <v>43510</v>
      </c>
      <c r="E567" s="14" t="s">
        <v>915</v>
      </c>
      <c r="F567" s="14">
        <v>0</v>
      </c>
      <c r="G567" s="30">
        <f t="shared" si="8"/>
        <v>20</v>
      </c>
      <c r="H567" s="34">
        <f>bonus_calc2[[#This Row],[Total Over Time in Hours]]*Table5[[#This Row],[Rate Per hour]]</f>
        <v>0</v>
      </c>
    </row>
    <row r="568" spans="1:8" x14ac:dyDescent="0.3">
      <c r="A568" s="1" t="s">
        <v>633</v>
      </c>
      <c r="B568" s="14" t="s">
        <v>12</v>
      </c>
      <c r="C568" s="14" t="s">
        <v>17</v>
      </c>
      <c r="D568" s="15">
        <v>49390</v>
      </c>
      <c r="E568" s="14" t="s">
        <v>921</v>
      </c>
      <c r="F568" s="14">
        <v>40</v>
      </c>
      <c r="G568" s="30">
        <f t="shared" si="8"/>
        <v>40</v>
      </c>
      <c r="H568" s="34">
        <f>bonus_calc2[[#This Row],[Total Over Time in Hours]]*Table5[[#This Row],[Rate Per hour]]</f>
        <v>1600</v>
      </c>
    </row>
    <row r="569" spans="1:8" x14ac:dyDescent="0.3">
      <c r="A569" s="1" t="s">
        <v>634</v>
      </c>
      <c r="B569" s="14" t="s">
        <v>7</v>
      </c>
      <c r="C569" s="14" t="s">
        <v>45</v>
      </c>
      <c r="D569" s="15">
        <v>47910</v>
      </c>
      <c r="E569" s="14" t="s">
        <v>915</v>
      </c>
      <c r="F569" s="14">
        <v>0</v>
      </c>
      <c r="G569" s="30">
        <f t="shared" si="8"/>
        <v>20</v>
      </c>
      <c r="H569" s="34">
        <f>bonus_calc2[[#This Row],[Total Over Time in Hours]]*Table5[[#This Row],[Rate Per hour]]</f>
        <v>0</v>
      </c>
    </row>
    <row r="570" spans="1:8" x14ac:dyDescent="0.3">
      <c r="A570" s="1" t="s">
        <v>635</v>
      </c>
      <c r="B570" s="14" t="s">
        <v>7</v>
      </c>
      <c r="C570" s="14" t="s">
        <v>45</v>
      </c>
      <c r="D570" s="15">
        <v>35740</v>
      </c>
      <c r="E570" s="14" t="s">
        <v>921</v>
      </c>
      <c r="F570" s="14">
        <v>50</v>
      </c>
      <c r="G570" s="30">
        <f t="shared" si="8"/>
        <v>40</v>
      </c>
      <c r="H570" s="34">
        <f>bonus_calc2[[#This Row],[Total Over Time in Hours]]*Table5[[#This Row],[Rate Per hour]]</f>
        <v>2000</v>
      </c>
    </row>
    <row r="571" spans="1:8" x14ac:dyDescent="0.3">
      <c r="A571" s="1" t="s">
        <v>636</v>
      </c>
      <c r="B571" s="14" t="s">
        <v>12</v>
      </c>
      <c r="C571" s="14" t="s">
        <v>63</v>
      </c>
      <c r="D571" s="15">
        <v>42240</v>
      </c>
      <c r="E571" s="14" t="s">
        <v>915</v>
      </c>
      <c r="F571" s="14">
        <v>0</v>
      </c>
      <c r="G571" s="30">
        <f t="shared" si="8"/>
        <v>20</v>
      </c>
      <c r="H571" s="34">
        <f>bonus_calc2[[#This Row],[Total Over Time in Hours]]*Table5[[#This Row],[Rate Per hour]]</f>
        <v>0</v>
      </c>
    </row>
    <row r="572" spans="1:8" x14ac:dyDescent="0.3">
      <c r="A572" s="1" t="s">
        <v>637</v>
      </c>
      <c r="B572" s="14" t="s">
        <v>12</v>
      </c>
      <c r="C572" s="14" t="s">
        <v>24</v>
      </c>
      <c r="D572" s="15">
        <v>117150</v>
      </c>
      <c r="E572" s="14" t="s">
        <v>915</v>
      </c>
      <c r="F572" s="14">
        <v>0</v>
      </c>
      <c r="G572" s="30">
        <f t="shared" si="8"/>
        <v>20</v>
      </c>
      <c r="H572" s="34">
        <f>bonus_calc2[[#This Row],[Total Over Time in Hours]]*Table5[[#This Row],[Rate Per hour]]</f>
        <v>0</v>
      </c>
    </row>
    <row r="573" spans="1:8" x14ac:dyDescent="0.3">
      <c r="A573" s="1" t="s">
        <v>638</v>
      </c>
      <c r="B573" s="14" t="s">
        <v>7</v>
      </c>
      <c r="C573" s="14" t="s">
        <v>8</v>
      </c>
      <c r="D573" s="15">
        <v>36540</v>
      </c>
      <c r="E573" s="14" t="s">
        <v>915</v>
      </c>
      <c r="F573" s="14">
        <v>0</v>
      </c>
      <c r="G573" s="30">
        <f t="shared" si="8"/>
        <v>20</v>
      </c>
      <c r="H573" s="34">
        <f>bonus_calc2[[#This Row],[Total Over Time in Hours]]*Table5[[#This Row],[Rate Per hour]]</f>
        <v>0</v>
      </c>
    </row>
    <row r="574" spans="1:8" x14ac:dyDescent="0.3">
      <c r="A574" s="1" t="s">
        <v>639</v>
      </c>
      <c r="B574" s="14" t="s">
        <v>7</v>
      </c>
      <c r="C574" s="14" t="s">
        <v>45</v>
      </c>
      <c r="D574" s="15">
        <v>87290</v>
      </c>
      <c r="E574" s="14" t="s">
        <v>915</v>
      </c>
      <c r="F574" s="14">
        <v>0</v>
      </c>
      <c r="G574" s="30">
        <f t="shared" si="8"/>
        <v>20</v>
      </c>
      <c r="H574" s="34">
        <f>bonus_calc2[[#This Row],[Total Over Time in Hours]]*Table5[[#This Row],[Rate Per hour]]</f>
        <v>0</v>
      </c>
    </row>
    <row r="575" spans="1:8" x14ac:dyDescent="0.3">
      <c r="A575" s="1" t="s">
        <v>640</v>
      </c>
      <c r="B575" s="14" t="s">
        <v>12</v>
      </c>
      <c r="C575" s="14" t="s">
        <v>32</v>
      </c>
      <c r="D575" s="15">
        <v>85720</v>
      </c>
      <c r="E575" s="14" t="s">
        <v>915</v>
      </c>
      <c r="F575" s="14">
        <v>0</v>
      </c>
      <c r="G575" s="30">
        <f t="shared" si="8"/>
        <v>20</v>
      </c>
      <c r="H575" s="34">
        <f>bonus_calc2[[#This Row],[Total Over Time in Hours]]*Table5[[#This Row],[Rate Per hour]]</f>
        <v>0</v>
      </c>
    </row>
    <row r="576" spans="1:8" x14ac:dyDescent="0.3">
      <c r="A576" s="1" t="s">
        <v>641</v>
      </c>
      <c r="B576" s="14" t="s">
        <v>7</v>
      </c>
      <c r="C576" s="14" t="s">
        <v>24</v>
      </c>
      <c r="D576" s="15">
        <v>34620</v>
      </c>
      <c r="E576" s="14" t="s">
        <v>915</v>
      </c>
      <c r="F576" s="14">
        <v>0</v>
      </c>
      <c r="G576" s="30">
        <f t="shared" si="8"/>
        <v>20</v>
      </c>
      <c r="H576" s="34">
        <f>bonus_calc2[[#This Row],[Total Over Time in Hours]]*Table5[[#This Row],[Rate Per hour]]</f>
        <v>0</v>
      </c>
    </row>
    <row r="577" spans="1:8" x14ac:dyDescent="0.3">
      <c r="A577" s="1" t="s">
        <v>642</v>
      </c>
      <c r="B577" s="14" t="s">
        <v>12</v>
      </c>
      <c r="C577" s="14" t="s">
        <v>50</v>
      </c>
      <c r="D577" s="15">
        <v>62690</v>
      </c>
      <c r="E577" s="14" t="s">
        <v>921</v>
      </c>
      <c r="F577" s="14">
        <v>90</v>
      </c>
      <c r="G577" s="30">
        <f t="shared" si="8"/>
        <v>60</v>
      </c>
      <c r="H577" s="34">
        <f>bonus_calc2[[#This Row],[Total Over Time in Hours]]*Table5[[#This Row],[Rate Per hour]]</f>
        <v>5400</v>
      </c>
    </row>
    <row r="578" spans="1:8" x14ac:dyDescent="0.3">
      <c r="A578" s="1" t="s">
        <v>643</v>
      </c>
      <c r="B578" s="14" t="s">
        <v>7</v>
      </c>
      <c r="C578" s="14" t="s">
        <v>50</v>
      </c>
      <c r="D578" s="15">
        <v>101390</v>
      </c>
      <c r="E578" s="14" t="s">
        <v>915</v>
      </c>
      <c r="F578" s="14">
        <v>0</v>
      </c>
      <c r="G578" s="30">
        <f t="shared" ref="G578:G641" si="9">IF(F578&lt;30, 20, IF(F578&lt;60, 40, 60))</f>
        <v>20</v>
      </c>
      <c r="H578" s="34">
        <f>bonus_calc2[[#This Row],[Total Over Time in Hours]]*Table5[[#This Row],[Rate Per hour]]</f>
        <v>0</v>
      </c>
    </row>
    <row r="579" spans="1:8" x14ac:dyDescent="0.3">
      <c r="A579" s="1" t="s">
        <v>644</v>
      </c>
      <c r="B579" s="14" t="s">
        <v>7</v>
      </c>
      <c r="C579" s="14" t="s">
        <v>63</v>
      </c>
      <c r="D579" s="15">
        <v>30250</v>
      </c>
      <c r="E579" s="14" t="s">
        <v>921</v>
      </c>
      <c r="F579" s="14">
        <v>0</v>
      </c>
      <c r="G579" s="30">
        <f t="shared" si="9"/>
        <v>20</v>
      </c>
      <c r="H579" s="34">
        <f>bonus_calc2[[#This Row],[Total Over Time in Hours]]*Table5[[#This Row],[Rate Per hour]]</f>
        <v>0</v>
      </c>
    </row>
    <row r="580" spans="1:8" x14ac:dyDescent="0.3">
      <c r="A580" s="1" t="s">
        <v>645</v>
      </c>
      <c r="B580" s="14" t="s">
        <v>12</v>
      </c>
      <c r="C580" s="14" t="s">
        <v>24</v>
      </c>
      <c r="D580" s="15">
        <v>29530</v>
      </c>
      <c r="E580" s="14" t="s">
        <v>921</v>
      </c>
      <c r="F580" s="14">
        <v>60</v>
      </c>
      <c r="G580" s="30">
        <f t="shared" si="9"/>
        <v>60</v>
      </c>
      <c r="H580" s="34">
        <f>bonus_calc2[[#This Row],[Total Over Time in Hours]]*Table5[[#This Row],[Rate Per hour]]</f>
        <v>3600</v>
      </c>
    </row>
    <row r="581" spans="1:8" x14ac:dyDescent="0.3">
      <c r="A581" s="1" t="s">
        <v>646</v>
      </c>
      <c r="B581" s="14" t="s">
        <v>7</v>
      </c>
      <c r="C581" s="14" t="s">
        <v>37</v>
      </c>
      <c r="D581" s="15">
        <v>103160</v>
      </c>
      <c r="E581" s="14" t="s">
        <v>915</v>
      </c>
      <c r="F581" s="14">
        <v>0</v>
      </c>
      <c r="G581" s="30">
        <f t="shared" si="9"/>
        <v>20</v>
      </c>
      <c r="H581" s="34">
        <f>bonus_calc2[[#This Row],[Total Over Time in Hours]]*Table5[[#This Row],[Rate Per hour]]</f>
        <v>0</v>
      </c>
    </row>
    <row r="582" spans="1:8" x14ac:dyDescent="0.3">
      <c r="A582" s="1" t="s">
        <v>647</v>
      </c>
      <c r="B582" s="14" t="s">
        <v>7</v>
      </c>
      <c r="C582" s="14" t="s">
        <v>32</v>
      </c>
      <c r="D582" s="15">
        <v>109790</v>
      </c>
      <c r="E582" s="14" t="s">
        <v>915</v>
      </c>
      <c r="F582" s="14">
        <v>0</v>
      </c>
      <c r="G582" s="30">
        <f t="shared" si="9"/>
        <v>20</v>
      </c>
      <c r="H582" s="34">
        <f>bonus_calc2[[#This Row],[Total Over Time in Hours]]*Table5[[#This Row],[Rate Per hour]]</f>
        <v>0</v>
      </c>
    </row>
    <row r="583" spans="1:8" x14ac:dyDescent="0.3">
      <c r="A583" s="1" t="s">
        <v>648</v>
      </c>
      <c r="B583" s="14" t="s">
        <v>12</v>
      </c>
      <c r="C583" s="14" t="s">
        <v>48</v>
      </c>
      <c r="D583" s="15">
        <v>33760</v>
      </c>
      <c r="E583" s="14" t="s">
        <v>915</v>
      </c>
      <c r="F583" s="14">
        <v>0</v>
      </c>
      <c r="G583" s="30">
        <f t="shared" si="9"/>
        <v>20</v>
      </c>
      <c r="H583" s="34">
        <f>bonus_calc2[[#This Row],[Total Over Time in Hours]]*Table5[[#This Row],[Rate Per hour]]</f>
        <v>0</v>
      </c>
    </row>
    <row r="584" spans="1:8" x14ac:dyDescent="0.3">
      <c r="A584" s="1" t="s">
        <v>649</v>
      </c>
      <c r="B584" s="14" t="s">
        <v>12</v>
      </c>
      <c r="C584" s="14" t="s">
        <v>13</v>
      </c>
      <c r="D584" s="15">
        <v>36740</v>
      </c>
      <c r="E584" s="14" t="s">
        <v>915</v>
      </c>
      <c r="F584" s="14">
        <v>0</v>
      </c>
      <c r="G584" s="30">
        <f t="shared" si="9"/>
        <v>20</v>
      </c>
      <c r="H584" s="34">
        <f>bonus_calc2[[#This Row],[Total Over Time in Hours]]*Table5[[#This Row],[Rate Per hour]]</f>
        <v>0</v>
      </c>
    </row>
    <row r="585" spans="1:8" x14ac:dyDescent="0.3">
      <c r="A585" s="1" t="s">
        <v>650</v>
      </c>
      <c r="B585" s="14" t="s">
        <v>12</v>
      </c>
      <c r="C585" s="14" t="s">
        <v>45</v>
      </c>
      <c r="D585" s="15">
        <v>111910</v>
      </c>
      <c r="E585" s="14" t="s">
        <v>915</v>
      </c>
      <c r="F585" s="14">
        <v>0</v>
      </c>
      <c r="G585" s="30">
        <f t="shared" si="9"/>
        <v>20</v>
      </c>
      <c r="H585" s="34">
        <f>bonus_calc2[[#This Row],[Total Over Time in Hours]]*Table5[[#This Row],[Rate Per hour]]</f>
        <v>0</v>
      </c>
    </row>
    <row r="586" spans="1:8" x14ac:dyDescent="0.3">
      <c r="A586" s="1" t="s">
        <v>651</v>
      </c>
      <c r="B586" s="14" t="s">
        <v>7</v>
      </c>
      <c r="C586" s="14" t="s">
        <v>24</v>
      </c>
      <c r="D586" s="15">
        <v>31240</v>
      </c>
      <c r="E586" s="14" t="s">
        <v>915</v>
      </c>
      <c r="F586" s="14">
        <v>0</v>
      </c>
      <c r="G586" s="30">
        <f t="shared" si="9"/>
        <v>20</v>
      </c>
      <c r="H586" s="34">
        <f>bonus_calc2[[#This Row],[Total Over Time in Hours]]*Table5[[#This Row],[Rate Per hour]]</f>
        <v>0</v>
      </c>
    </row>
    <row r="587" spans="1:8" x14ac:dyDescent="0.3">
      <c r="A587" s="1" t="s">
        <v>652</v>
      </c>
      <c r="B587" s="14" t="s">
        <v>7</v>
      </c>
      <c r="C587" s="14" t="s">
        <v>19</v>
      </c>
      <c r="D587" s="15">
        <v>75730</v>
      </c>
      <c r="E587" s="14" t="s">
        <v>921</v>
      </c>
      <c r="F587" s="14">
        <v>10</v>
      </c>
      <c r="G587" s="30">
        <f t="shared" si="9"/>
        <v>20</v>
      </c>
      <c r="H587" s="34">
        <f>bonus_calc2[[#This Row],[Total Over Time in Hours]]*Table5[[#This Row],[Rate Per hour]]</f>
        <v>200</v>
      </c>
    </row>
    <row r="588" spans="1:8" x14ac:dyDescent="0.3">
      <c r="A588" s="1" t="s">
        <v>653</v>
      </c>
      <c r="B588" s="14" t="s">
        <v>12</v>
      </c>
      <c r="C588" s="14" t="s">
        <v>8</v>
      </c>
      <c r="D588" s="15">
        <v>50860</v>
      </c>
      <c r="E588" s="14" t="s">
        <v>915</v>
      </c>
      <c r="F588" s="14">
        <v>0</v>
      </c>
      <c r="G588" s="30">
        <f t="shared" si="9"/>
        <v>20</v>
      </c>
      <c r="H588" s="34">
        <f>bonus_calc2[[#This Row],[Total Over Time in Hours]]*Table5[[#This Row],[Rate Per hour]]</f>
        <v>0</v>
      </c>
    </row>
    <row r="589" spans="1:8" x14ac:dyDescent="0.3">
      <c r="A589" s="1" t="s">
        <v>654</v>
      </c>
      <c r="B589" s="14" t="s">
        <v>7</v>
      </c>
      <c r="C589" s="14" t="s">
        <v>48</v>
      </c>
      <c r="D589" s="15">
        <v>99530</v>
      </c>
      <c r="E589" s="14" t="s">
        <v>915</v>
      </c>
      <c r="F589" s="14">
        <v>0</v>
      </c>
      <c r="G589" s="30">
        <f t="shared" si="9"/>
        <v>20</v>
      </c>
      <c r="H589" s="34">
        <f>bonus_calc2[[#This Row],[Total Over Time in Hours]]*Table5[[#This Row],[Rate Per hour]]</f>
        <v>0</v>
      </c>
    </row>
    <row r="590" spans="1:8" x14ac:dyDescent="0.3">
      <c r="A590" s="1" t="s">
        <v>655</v>
      </c>
      <c r="B590" s="14" t="s">
        <v>12</v>
      </c>
      <c r="C590" s="14" t="s">
        <v>19</v>
      </c>
      <c r="D590" s="15">
        <v>43200</v>
      </c>
      <c r="E590" s="14" t="s">
        <v>915</v>
      </c>
      <c r="F590" s="14">
        <v>0</v>
      </c>
      <c r="G590" s="30">
        <f t="shared" si="9"/>
        <v>20</v>
      </c>
      <c r="H590" s="34">
        <f>bonus_calc2[[#This Row],[Total Over Time in Hours]]*Table5[[#This Row],[Rate Per hour]]</f>
        <v>0</v>
      </c>
    </row>
    <row r="591" spans="1:8" x14ac:dyDescent="0.3">
      <c r="A591" s="1" t="s">
        <v>656</v>
      </c>
      <c r="B591" s="14" t="s">
        <v>12</v>
      </c>
      <c r="C591" s="14" t="s">
        <v>29</v>
      </c>
      <c r="D591" s="15">
        <v>84200</v>
      </c>
      <c r="E591" s="14" t="s">
        <v>921</v>
      </c>
      <c r="F591" s="14">
        <v>10</v>
      </c>
      <c r="G591" s="30">
        <f t="shared" si="9"/>
        <v>20</v>
      </c>
      <c r="H591" s="34">
        <f>bonus_calc2[[#This Row],[Total Over Time in Hours]]*Table5[[#This Row],[Rate Per hour]]</f>
        <v>200</v>
      </c>
    </row>
    <row r="592" spans="1:8" x14ac:dyDescent="0.3">
      <c r="A592" s="1" t="s">
        <v>657</v>
      </c>
      <c r="B592" s="14" t="s">
        <v>12</v>
      </c>
      <c r="C592" s="14" t="s">
        <v>50</v>
      </c>
      <c r="D592" s="15">
        <v>95980</v>
      </c>
      <c r="E592" s="14" t="s">
        <v>915</v>
      </c>
      <c r="F592" s="14">
        <v>0</v>
      </c>
      <c r="G592" s="30">
        <f t="shared" si="9"/>
        <v>20</v>
      </c>
      <c r="H592" s="34">
        <f>bonus_calc2[[#This Row],[Total Over Time in Hours]]*Table5[[#This Row],[Rate Per hour]]</f>
        <v>0</v>
      </c>
    </row>
    <row r="593" spans="1:8" x14ac:dyDescent="0.3">
      <c r="A593" s="1" t="s">
        <v>658</v>
      </c>
      <c r="B593" s="14" t="s">
        <v>12</v>
      </c>
      <c r="C593" s="14" t="s">
        <v>29</v>
      </c>
      <c r="D593" s="15">
        <v>69190</v>
      </c>
      <c r="E593" s="14" t="s">
        <v>915</v>
      </c>
      <c r="F593" s="14">
        <v>0</v>
      </c>
      <c r="G593" s="30">
        <f t="shared" si="9"/>
        <v>20</v>
      </c>
      <c r="H593" s="34">
        <f>bonus_calc2[[#This Row],[Total Over Time in Hours]]*Table5[[#This Row],[Rate Per hour]]</f>
        <v>0</v>
      </c>
    </row>
    <row r="594" spans="1:8" x14ac:dyDescent="0.3">
      <c r="A594" s="1" t="s">
        <v>659</v>
      </c>
      <c r="B594" s="14" t="s">
        <v>12</v>
      </c>
      <c r="C594" s="14" t="s">
        <v>29</v>
      </c>
      <c r="D594" s="15">
        <v>65920</v>
      </c>
      <c r="E594" s="14" t="s">
        <v>921</v>
      </c>
      <c r="F594" s="14">
        <v>10</v>
      </c>
      <c r="G594" s="30">
        <f t="shared" si="9"/>
        <v>20</v>
      </c>
      <c r="H594" s="34">
        <f>bonus_calc2[[#This Row],[Total Over Time in Hours]]*Table5[[#This Row],[Rate Per hour]]</f>
        <v>200</v>
      </c>
    </row>
    <row r="595" spans="1:8" x14ac:dyDescent="0.3">
      <c r="A595" s="1" t="s">
        <v>660</v>
      </c>
      <c r="B595" s="14" t="s">
        <v>12</v>
      </c>
      <c r="C595" s="14" t="s">
        <v>37</v>
      </c>
      <c r="D595" s="15">
        <v>113620</v>
      </c>
      <c r="E595" s="14" t="s">
        <v>915</v>
      </c>
      <c r="F595" s="14">
        <v>0</v>
      </c>
      <c r="G595" s="30">
        <f t="shared" si="9"/>
        <v>20</v>
      </c>
      <c r="H595" s="34">
        <f>bonus_calc2[[#This Row],[Total Over Time in Hours]]*Table5[[#This Row],[Rate Per hour]]</f>
        <v>0</v>
      </c>
    </row>
    <row r="596" spans="1:8" x14ac:dyDescent="0.3">
      <c r="A596" s="1" t="s">
        <v>661</v>
      </c>
      <c r="B596" s="14" t="s">
        <v>7</v>
      </c>
      <c r="C596" s="14" t="s">
        <v>8</v>
      </c>
      <c r="D596" s="15">
        <v>60140</v>
      </c>
      <c r="E596" s="14" t="s">
        <v>915</v>
      </c>
      <c r="F596" s="14">
        <v>0</v>
      </c>
      <c r="G596" s="30">
        <f t="shared" si="9"/>
        <v>20</v>
      </c>
      <c r="H596" s="34">
        <f>bonus_calc2[[#This Row],[Total Over Time in Hours]]*Table5[[#This Row],[Rate Per hour]]</f>
        <v>0</v>
      </c>
    </row>
    <row r="597" spans="1:8" x14ac:dyDescent="0.3">
      <c r="A597" s="1" t="s">
        <v>662</v>
      </c>
      <c r="B597" s="14" t="s">
        <v>7</v>
      </c>
      <c r="C597" s="14" t="s">
        <v>45</v>
      </c>
      <c r="D597" s="15">
        <v>92450</v>
      </c>
      <c r="E597" s="14" t="s">
        <v>921</v>
      </c>
      <c r="F597" s="14">
        <v>70</v>
      </c>
      <c r="G597" s="30">
        <f t="shared" si="9"/>
        <v>60</v>
      </c>
      <c r="H597" s="34">
        <f>bonus_calc2[[#This Row],[Total Over Time in Hours]]*Table5[[#This Row],[Rate Per hour]]</f>
        <v>4200</v>
      </c>
    </row>
    <row r="598" spans="1:8" x14ac:dyDescent="0.3">
      <c r="A598" s="1" t="s">
        <v>663</v>
      </c>
      <c r="B598" s="14" t="s">
        <v>12</v>
      </c>
      <c r="C598" s="14" t="s">
        <v>8</v>
      </c>
      <c r="D598" s="15">
        <v>34650</v>
      </c>
      <c r="E598" s="14" t="s">
        <v>915</v>
      </c>
      <c r="F598" s="14">
        <v>0</v>
      </c>
      <c r="G598" s="30">
        <f t="shared" si="9"/>
        <v>20</v>
      </c>
      <c r="H598" s="34">
        <f>bonus_calc2[[#This Row],[Total Over Time in Hours]]*Table5[[#This Row],[Rate Per hour]]</f>
        <v>0</v>
      </c>
    </row>
    <row r="599" spans="1:8" x14ac:dyDescent="0.3">
      <c r="A599" s="1" t="s">
        <v>664</v>
      </c>
      <c r="B599" s="14" t="s">
        <v>7</v>
      </c>
      <c r="C599" s="14" t="s">
        <v>19</v>
      </c>
      <c r="D599" s="15">
        <v>84740</v>
      </c>
      <c r="E599" s="14" t="s">
        <v>921</v>
      </c>
      <c r="F599" s="14">
        <v>90</v>
      </c>
      <c r="G599" s="30">
        <f t="shared" si="9"/>
        <v>60</v>
      </c>
      <c r="H599" s="34">
        <f>bonus_calc2[[#This Row],[Total Over Time in Hours]]*Table5[[#This Row],[Rate Per hour]]</f>
        <v>5400</v>
      </c>
    </row>
    <row r="600" spans="1:8" x14ac:dyDescent="0.3">
      <c r="A600" s="1" t="s">
        <v>665</v>
      </c>
      <c r="B600" s="14" t="s">
        <v>7</v>
      </c>
      <c r="C600" s="14" t="s">
        <v>50</v>
      </c>
      <c r="D600" s="15">
        <v>88360</v>
      </c>
      <c r="E600" s="14" t="s">
        <v>915</v>
      </c>
      <c r="F600" s="14">
        <v>0</v>
      </c>
      <c r="G600" s="30">
        <f t="shared" si="9"/>
        <v>20</v>
      </c>
      <c r="H600" s="34">
        <f>bonus_calc2[[#This Row],[Total Over Time in Hours]]*Table5[[#This Row],[Rate Per hour]]</f>
        <v>0</v>
      </c>
    </row>
    <row r="601" spans="1:8" x14ac:dyDescent="0.3">
      <c r="A601" s="1" t="s">
        <v>666</v>
      </c>
      <c r="B601" s="14" t="s">
        <v>12</v>
      </c>
      <c r="C601" s="14" t="s">
        <v>13</v>
      </c>
      <c r="D601" s="15">
        <v>116220</v>
      </c>
      <c r="E601" s="14" t="s">
        <v>915</v>
      </c>
      <c r="F601" s="14">
        <v>0</v>
      </c>
      <c r="G601" s="30">
        <f t="shared" si="9"/>
        <v>20</v>
      </c>
      <c r="H601" s="34">
        <f>bonus_calc2[[#This Row],[Total Over Time in Hours]]*Table5[[#This Row],[Rate Per hour]]</f>
        <v>0</v>
      </c>
    </row>
    <row r="602" spans="1:8" x14ac:dyDescent="0.3">
      <c r="A602" s="1" t="s">
        <v>667</v>
      </c>
      <c r="B602" s="14" t="s">
        <v>12</v>
      </c>
      <c r="C602" s="14" t="s">
        <v>45</v>
      </c>
      <c r="D602" s="15">
        <v>45060</v>
      </c>
      <c r="E602" s="14" t="s">
        <v>915</v>
      </c>
      <c r="F602" s="14">
        <v>0</v>
      </c>
      <c r="G602" s="30">
        <f t="shared" si="9"/>
        <v>20</v>
      </c>
      <c r="H602" s="34">
        <f>bonus_calc2[[#This Row],[Total Over Time in Hours]]*Table5[[#This Row],[Rate Per hour]]</f>
        <v>0</v>
      </c>
    </row>
    <row r="603" spans="1:8" x14ac:dyDescent="0.3">
      <c r="A603" s="1" t="s">
        <v>668</v>
      </c>
      <c r="B603" s="14" t="s">
        <v>12</v>
      </c>
      <c r="C603" s="14" t="s">
        <v>45</v>
      </c>
      <c r="D603" s="15">
        <v>106890</v>
      </c>
      <c r="E603" s="14" t="s">
        <v>915</v>
      </c>
      <c r="F603" s="14">
        <v>0</v>
      </c>
      <c r="G603" s="30">
        <f t="shared" si="9"/>
        <v>20</v>
      </c>
      <c r="H603" s="34">
        <f>bonus_calc2[[#This Row],[Total Over Time in Hours]]*Table5[[#This Row],[Rate Per hour]]</f>
        <v>0</v>
      </c>
    </row>
    <row r="604" spans="1:8" x14ac:dyDescent="0.3">
      <c r="A604" s="1" t="s">
        <v>670</v>
      </c>
      <c r="B604" s="14" t="s">
        <v>7</v>
      </c>
      <c r="C604" s="14" t="s">
        <v>13</v>
      </c>
      <c r="D604" s="15">
        <v>28480</v>
      </c>
      <c r="E604" s="14" t="s">
        <v>921</v>
      </c>
      <c r="F604" s="14">
        <v>50</v>
      </c>
      <c r="G604" s="30">
        <f t="shared" si="9"/>
        <v>40</v>
      </c>
      <c r="H604" s="34">
        <f>bonus_calc2[[#This Row],[Total Over Time in Hours]]*Table5[[#This Row],[Rate Per hour]]</f>
        <v>2000</v>
      </c>
    </row>
    <row r="605" spans="1:8" x14ac:dyDescent="0.3">
      <c r="A605" s="1" t="s">
        <v>671</v>
      </c>
      <c r="B605" s="14" t="s">
        <v>7</v>
      </c>
      <c r="C605" s="14" t="s">
        <v>37</v>
      </c>
      <c r="D605" s="15">
        <v>107440</v>
      </c>
      <c r="E605" s="14" t="s">
        <v>915</v>
      </c>
      <c r="F605" s="14">
        <v>0</v>
      </c>
      <c r="G605" s="30">
        <f t="shared" si="9"/>
        <v>20</v>
      </c>
      <c r="H605" s="34">
        <f>bonus_calc2[[#This Row],[Total Over Time in Hours]]*Table5[[#This Row],[Rate Per hour]]</f>
        <v>0</v>
      </c>
    </row>
    <row r="606" spans="1:8" x14ac:dyDescent="0.3">
      <c r="A606" s="1" t="s">
        <v>672</v>
      </c>
      <c r="B606" s="14" t="s">
        <v>12</v>
      </c>
      <c r="C606" s="14" t="s">
        <v>8</v>
      </c>
      <c r="D606" s="15">
        <v>57620</v>
      </c>
      <c r="E606" s="14" t="s">
        <v>915</v>
      </c>
      <c r="F606" s="14">
        <v>0</v>
      </c>
      <c r="G606" s="30">
        <f t="shared" si="9"/>
        <v>20</v>
      </c>
      <c r="H606" s="34">
        <f>bonus_calc2[[#This Row],[Total Over Time in Hours]]*Table5[[#This Row],[Rate Per hour]]</f>
        <v>0</v>
      </c>
    </row>
    <row r="607" spans="1:8" x14ac:dyDescent="0.3">
      <c r="A607" s="1" t="s">
        <v>673</v>
      </c>
      <c r="B607" s="14" t="s">
        <v>12</v>
      </c>
      <c r="C607" s="14" t="s">
        <v>45</v>
      </c>
      <c r="D607" s="15">
        <v>29810</v>
      </c>
      <c r="E607" s="14" t="s">
        <v>915</v>
      </c>
      <c r="F607" s="14">
        <v>0</v>
      </c>
      <c r="G607" s="30">
        <f t="shared" si="9"/>
        <v>20</v>
      </c>
      <c r="H607" s="34">
        <f>bonus_calc2[[#This Row],[Total Over Time in Hours]]*Table5[[#This Row],[Rate Per hour]]</f>
        <v>0</v>
      </c>
    </row>
    <row r="608" spans="1:8" x14ac:dyDescent="0.3">
      <c r="A608" s="1" t="s">
        <v>674</v>
      </c>
      <c r="B608" s="14" t="s">
        <v>7</v>
      </c>
      <c r="C608" s="14" t="s">
        <v>29</v>
      </c>
      <c r="D608" s="15">
        <v>105330</v>
      </c>
      <c r="E608" s="14" t="s">
        <v>915</v>
      </c>
      <c r="F608" s="14">
        <v>0</v>
      </c>
      <c r="G608" s="30">
        <f t="shared" si="9"/>
        <v>20</v>
      </c>
      <c r="H608" s="34">
        <f>bonus_calc2[[#This Row],[Total Over Time in Hours]]*Table5[[#This Row],[Rate Per hour]]</f>
        <v>0</v>
      </c>
    </row>
    <row r="609" spans="1:8" x14ac:dyDescent="0.3">
      <c r="A609" s="1" t="s">
        <v>675</v>
      </c>
      <c r="B609" s="14" t="s">
        <v>12</v>
      </c>
      <c r="C609" s="14" t="s">
        <v>29</v>
      </c>
      <c r="D609" s="15">
        <v>43110</v>
      </c>
      <c r="E609" s="14" t="s">
        <v>915</v>
      </c>
      <c r="F609" s="14">
        <v>0</v>
      </c>
      <c r="G609" s="30">
        <f t="shared" si="9"/>
        <v>20</v>
      </c>
      <c r="H609" s="34">
        <f>bonus_calc2[[#This Row],[Total Over Time in Hours]]*Table5[[#This Row],[Rate Per hour]]</f>
        <v>0</v>
      </c>
    </row>
    <row r="610" spans="1:8" x14ac:dyDescent="0.3">
      <c r="A610" s="1" t="s">
        <v>676</v>
      </c>
      <c r="B610" s="14" t="s">
        <v>7</v>
      </c>
      <c r="C610" s="14" t="s">
        <v>17</v>
      </c>
      <c r="D610" s="15">
        <v>52630</v>
      </c>
      <c r="E610" s="14" t="s">
        <v>915</v>
      </c>
      <c r="F610" s="14">
        <v>0</v>
      </c>
      <c r="G610" s="30">
        <f t="shared" si="9"/>
        <v>20</v>
      </c>
      <c r="H610" s="34">
        <f>bonus_calc2[[#This Row],[Total Over Time in Hours]]*Table5[[#This Row],[Rate Per hour]]</f>
        <v>0</v>
      </c>
    </row>
    <row r="611" spans="1:8" x14ac:dyDescent="0.3">
      <c r="A611" s="1" t="s">
        <v>677</v>
      </c>
      <c r="B611" s="14" t="s">
        <v>12</v>
      </c>
      <c r="C611" s="14" t="s">
        <v>48</v>
      </c>
      <c r="D611" s="15">
        <v>46350</v>
      </c>
      <c r="E611" s="14" t="s">
        <v>915</v>
      </c>
      <c r="F611" s="14">
        <v>0</v>
      </c>
      <c r="G611" s="30">
        <f t="shared" si="9"/>
        <v>20</v>
      </c>
      <c r="H611" s="34">
        <f>bonus_calc2[[#This Row],[Total Over Time in Hours]]*Table5[[#This Row],[Rate Per hour]]</f>
        <v>0</v>
      </c>
    </row>
    <row r="612" spans="1:8" x14ac:dyDescent="0.3">
      <c r="A612" s="1" t="s">
        <v>678</v>
      </c>
      <c r="B612" s="14" t="s">
        <v>7</v>
      </c>
      <c r="C612" s="14" t="s">
        <v>17</v>
      </c>
      <c r="D612" s="15">
        <v>39800</v>
      </c>
      <c r="E612" s="14" t="s">
        <v>921</v>
      </c>
      <c r="F612" s="14">
        <v>10</v>
      </c>
      <c r="G612" s="30">
        <f t="shared" si="9"/>
        <v>20</v>
      </c>
      <c r="H612" s="34">
        <f>bonus_calc2[[#This Row],[Total Over Time in Hours]]*Table5[[#This Row],[Rate Per hour]]</f>
        <v>200</v>
      </c>
    </row>
    <row r="613" spans="1:8" x14ac:dyDescent="0.3">
      <c r="A613" s="1" t="s">
        <v>679</v>
      </c>
      <c r="B613" s="14" t="s">
        <v>7</v>
      </c>
      <c r="C613" s="14" t="s">
        <v>32</v>
      </c>
      <c r="D613" s="15">
        <v>108170</v>
      </c>
      <c r="E613" s="14" t="s">
        <v>915</v>
      </c>
      <c r="F613" s="14">
        <v>0</v>
      </c>
      <c r="G613" s="30">
        <f t="shared" si="9"/>
        <v>20</v>
      </c>
      <c r="H613" s="34">
        <f>bonus_calc2[[#This Row],[Total Over Time in Hours]]*Table5[[#This Row],[Rate Per hour]]</f>
        <v>0</v>
      </c>
    </row>
    <row r="614" spans="1:8" x14ac:dyDescent="0.3">
      <c r="A614" s="1" t="s">
        <v>680</v>
      </c>
      <c r="B614" s="14" t="s">
        <v>12</v>
      </c>
      <c r="C614" s="14" t="s">
        <v>32</v>
      </c>
      <c r="D614" s="15">
        <v>69730</v>
      </c>
      <c r="E614" s="14" t="s">
        <v>921</v>
      </c>
      <c r="F614" s="14">
        <v>10</v>
      </c>
      <c r="G614" s="30">
        <f t="shared" si="9"/>
        <v>20</v>
      </c>
      <c r="H614" s="34">
        <f>bonus_calc2[[#This Row],[Total Over Time in Hours]]*Table5[[#This Row],[Rate Per hour]]</f>
        <v>200</v>
      </c>
    </row>
    <row r="615" spans="1:8" x14ac:dyDescent="0.3">
      <c r="A615" s="1" t="s">
        <v>681</v>
      </c>
      <c r="B615" s="14" t="s">
        <v>7</v>
      </c>
      <c r="C615" s="14" t="s">
        <v>17</v>
      </c>
      <c r="D615" s="15">
        <v>110200</v>
      </c>
      <c r="E615" s="14" t="s">
        <v>915</v>
      </c>
      <c r="F615" s="14">
        <v>0</v>
      </c>
      <c r="G615" s="30">
        <f t="shared" si="9"/>
        <v>20</v>
      </c>
      <c r="H615" s="34">
        <f>bonus_calc2[[#This Row],[Total Over Time in Hours]]*Table5[[#This Row],[Rate Per hour]]</f>
        <v>0</v>
      </c>
    </row>
    <row r="616" spans="1:8" x14ac:dyDescent="0.3">
      <c r="A616" s="1" t="s">
        <v>682</v>
      </c>
      <c r="B616" s="14" t="s">
        <v>7</v>
      </c>
      <c r="C616" s="14" t="s">
        <v>13</v>
      </c>
      <c r="D616" s="15">
        <v>116090</v>
      </c>
      <c r="E616" s="14" t="s">
        <v>921</v>
      </c>
      <c r="F616" s="14">
        <v>10</v>
      </c>
      <c r="G616" s="30">
        <f t="shared" si="9"/>
        <v>20</v>
      </c>
      <c r="H616" s="34">
        <f>bonus_calc2[[#This Row],[Total Over Time in Hours]]*Table5[[#This Row],[Rate Per hour]]</f>
        <v>200</v>
      </c>
    </row>
    <row r="617" spans="1:8" x14ac:dyDescent="0.3">
      <c r="A617" s="1" t="s">
        <v>683</v>
      </c>
      <c r="B617" s="14" t="s">
        <v>7</v>
      </c>
      <c r="C617" s="14" t="s">
        <v>8</v>
      </c>
      <c r="D617" s="15">
        <v>52140</v>
      </c>
      <c r="E617" s="14" t="s">
        <v>915</v>
      </c>
      <c r="F617" s="14">
        <v>0</v>
      </c>
      <c r="G617" s="30">
        <f t="shared" si="9"/>
        <v>20</v>
      </c>
      <c r="H617" s="34">
        <f>bonus_calc2[[#This Row],[Total Over Time in Hours]]*Table5[[#This Row],[Rate Per hour]]</f>
        <v>0</v>
      </c>
    </row>
    <row r="618" spans="1:8" x14ac:dyDescent="0.3">
      <c r="A618" s="1" t="s">
        <v>684</v>
      </c>
      <c r="B618" s="14" t="s">
        <v>7</v>
      </c>
      <c r="C618" s="14" t="s">
        <v>19</v>
      </c>
      <c r="D618" s="15">
        <v>32810</v>
      </c>
      <c r="E618" s="14" t="s">
        <v>915</v>
      </c>
      <c r="F618" s="14">
        <v>0</v>
      </c>
      <c r="G618" s="30">
        <f t="shared" si="9"/>
        <v>20</v>
      </c>
      <c r="H618" s="34">
        <f>bonus_calc2[[#This Row],[Total Over Time in Hours]]*Table5[[#This Row],[Rate Per hour]]</f>
        <v>0</v>
      </c>
    </row>
    <row r="619" spans="1:8" x14ac:dyDescent="0.3">
      <c r="A619" s="1" t="s">
        <v>685</v>
      </c>
      <c r="B619" s="14" t="s">
        <v>7</v>
      </c>
      <c r="C619" s="14" t="s">
        <v>50</v>
      </c>
      <c r="D619" s="15">
        <v>59430</v>
      </c>
      <c r="E619" s="14" t="s">
        <v>915</v>
      </c>
      <c r="F619" s="14">
        <v>0</v>
      </c>
      <c r="G619" s="30">
        <f t="shared" si="9"/>
        <v>20</v>
      </c>
      <c r="H619" s="34">
        <f>bonus_calc2[[#This Row],[Total Over Time in Hours]]*Table5[[#This Row],[Rate Per hour]]</f>
        <v>0</v>
      </c>
    </row>
    <row r="620" spans="1:8" x14ac:dyDescent="0.3">
      <c r="A620" s="1" t="s">
        <v>686</v>
      </c>
      <c r="B620" s="14" t="s">
        <v>7</v>
      </c>
      <c r="C620" s="14" t="s">
        <v>17</v>
      </c>
      <c r="D620" s="15">
        <v>46990</v>
      </c>
      <c r="E620" s="14" t="s">
        <v>915</v>
      </c>
      <c r="F620" s="14">
        <v>0</v>
      </c>
      <c r="G620" s="30">
        <f t="shared" si="9"/>
        <v>20</v>
      </c>
      <c r="H620" s="34">
        <f>bonus_calc2[[#This Row],[Total Over Time in Hours]]*Table5[[#This Row],[Rate Per hour]]</f>
        <v>0</v>
      </c>
    </row>
    <row r="621" spans="1:8" x14ac:dyDescent="0.3">
      <c r="A621" s="1" t="s">
        <v>687</v>
      </c>
      <c r="B621" s="14" t="s">
        <v>7</v>
      </c>
      <c r="C621" s="14" t="s">
        <v>29</v>
      </c>
      <c r="D621" s="15">
        <v>33560</v>
      </c>
      <c r="E621" s="14" t="s">
        <v>915</v>
      </c>
      <c r="F621" s="14">
        <v>0</v>
      </c>
      <c r="G621" s="30">
        <f t="shared" si="9"/>
        <v>20</v>
      </c>
      <c r="H621" s="34">
        <f>bonus_calc2[[#This Row],[Total Over Time in Hours]]*Table5[[#This Row],[Rate Per hour]]</f>
        <v>0</v>
      </c>
    </row>
    <row r="622" spans="1:8" x14ac:dyDescent="0.3">
      <c r="A622" s="1" t="s">
        <v>688</v>
      </c>
      <c r="B622" s="14" t="s">
        <v>7</v>
      </c>
      <c r="C622" s="14" t="s">
        <v>32</v>
      </c>
      <c r="D622" s="15">
        <v>33890</v>
      </c>
      <c r="E622" s="14" t="s">
        <v>915</v>
      </c>
      <c r="F622" s="14">
        <v>0</v>
      </c>
      <c r="G622" s="30">
        <f t="shared" si="9"/>
        <v>20</v>
      </c>
      <c r="H622" s="34">
        <f>bonus_calc2[[#This Row],[Total Over Time in Hours]]*Table5[[#This Row],[Rate Per hour]]</f>
        <v>0</v>
      </c>
    </row>
    <row r="623" spans="1:8" x14ac:dyDescent="0.3">
      <c r="A623" s="1" t="s">
        <v>689</v>
      </c>
      <c r="B623" s="14" t="s">
        <v>7</v>
      </c>
      <c r="C623" s="14" t="s">
        <v>17</v>
      </c>
      <c r="D623" s="15">
        <v>51740</v>
      </c>
      <c r="E623" s="14" t="s">
        <v>921</v>
      </c>
      <c r="F623" s="14">
        <v>10</v>
      </c>
      <c r="G623" s="30">
        <f t="shared" si="9"/>
        <v>20</v>
      </c>
      <c r="H623" s="34">
        <f>bonus_calc2[[#This Row],[Total Over Time in Hours]]*Table5[[#This Row],[Rate Per hour]]</f>
        <v>200</v>
      </c>
    </row>
    <row r="624" spans="1:8" x14ac:dyDescent="0.3">
      <c r="A624" s="1" t="s">
        <v>690</v>
      </c>
      <c r="B624" s="14" t="s">
        <v>7</v>
      </c>
      <c r="C624" s="14" t="s">
        <v>8</v>
      </c>
      <c r="D624" s="15">
        <v>51650</v>
      </c>
      <c r="E624" s="14" t="s">
        <v>915</v>
      </c>
      <c r="F624" s="14">
        <v>0</v>
      </c>
      <c r="G624" s="30">
        <f t="shared" si="9"/>
        <v>20</v>
      </c>
      <c r="H624" s="34">
        <f>bonus_calc2[[#This Row],[Total Over Time in Hours]]*Table5[[#This Row],[Rate Per hour]]</f>
        <v>0</v>
      </c>
    </row>
    <row r="625" spans="1:8" x14ac:dyDescent="0.3">
      <c r="A625" s="1" t="s">
        <v>692</v>
      </c>
      <c r="B625" s="14" t="s">
        <v>12</v>
      </c>
      <c r="C625" s="14" t="s">
        <v>45</v>
      </c>
      <c r="D625" s="15">
        <v>115980</v>
      </c>
      <c r="E625" s="14" t="s">
        <v>915</v>
      </c>
      <c r="F625" s="14">
        <v>0</v>
      </c>
      <c r="G625" s="30">
        <f t="shared" si="9"/>
        <v>20</v>
      </c>
      <c r="H625" s="34">
        <f>bonus_calc2[[#This Row],[Total Over Time in Hours]]*Table5[[#This Row],[Rate Per hour]]</f>
        <v>0</v>
      </c>
    </row>
    <row r="626" spans="1:8" x14ac:dyDescent="0.3">
      <c r="A626" s="1" t="s">
        <v>693</v>
      </c>
      <c r="B626" s="14" t="s">
        <v>12</v>
      </c>
      <c r="C626" s="14" t="s">
        <v>24</v>
      </c>
      <c r="D626" s="15">
        <v>58370</v>
      </c>
      <c r="E626" s="14" t="s">
        <v>921</v>
      </c>
      <c r="F626" s="14">
        <v>70</v>
      </c>
      <c r="G626" s="30">
        <f t="shared" si="9"/>
        <v>60</v>
      </c>
      <c r="H626" s="34">
        <f>bonus_calc2[[#This Row],[Total Over Time in Hours]]*Table5[[#This Row],[Rate Per hour]]</f>
        <v>4200</v>
      </c>
    </row>
    <row r="627" spans="1:8" x14ac:dyDescent="0.3">
      <c r="A627" s="1" t="s">
        <v>694</v>
      </c>
      <c r="B627" s="14" t="s">
        <v>12</v>
      </c>
      <c r="C627" s="14" t="s">
        <v>50</v>
      </c>
      <c r="D627" s="15">
        <v>59430</v>
      </c>
      <c r="E627" s="14" t="s">
        <v>921</v>
      </c>
      <c r="F627" s="14">
        <v>40</v>
      </c>
      <c r="G627" s="30">
        <f t="shared" si="9"/>
        <v>40</v>
      </c>
      <c r="H627" s="34">
        <f>bonus_calc2[[#This Row],[Total Over Time in Hours]]*Table5[[#This Row],[Rate Per hour]]</f>
        <v>1600</v>
      </c>
    </row>
    <row r="628" spans="1:8" x14ac:dyDescent="0.3">
      <c r="A628" s="1" t="s">
        <v>695</v>
      </c>
      <c r="B628" s="14" t="s">
        <v>12</v>
      </c>
      <c r="C628" s="14" t="s">
        <v>29</v>
      </c>
      <c r="D628" s="15">
        <v>106670</v>
      </c>
      <c r="E628" s="14" t="s">
        <v>915</v>
      </c>
      <c r="F628" s="14">
        <v>0</v>
      </c>
      <c r="G628" s="30">
        <f t="shared" si="9"/>
        <v>20</v>
      </c>
      <c r="H628" s="34">
        <f>bonus_calc2[[#This Row],[Total Over Time in Hours]]*Table5[[#This Row],[Rate Per hour]]</f>
        <v>0</v>
      </c>
    </row>
    <row r="629" spans="1:8" x14ac:dyDescent="0.3">
      <c r="A629" s="1" t="s">
        <v>696</v>
      </c>
      <c r="B629" s="14" t="s">
        <v>12</v>
      </c>
      <c r="C629" s="14" t="s">
        <v>50</v>
      </c>
      <c r="D629" s="15">
        <v>44850</v>
      </c>
      <c r="E629" s="14" t="s">
        <v>915</v>
      </c>
      <c r="F629" s="14">
        <v>0</v>
      </c>
      <c r="G629" s="30">
        <f t="shared" si="9"/>
        <v>20</v>
      </c>
      <c r="H629" s="34">
        <f>bonus_calc2[[#This Row],[Total Over Time in Hours]]*Table5[[#This Row],[Rate Per hour]]</f>
        <v>0</v>
      </c>
    </row>
    <row r="630" spans="1:8" x14ac:dyDescent="0.3">
      <c r="A630" s="1" t="s">
        <v>697</v>
      </c>
      <c r="B630" s="14" t="s">
        <v>12</v>
      </c>
      <c r="C630" s="14" t="s">
        <v>50</v>
      </c>
      <c r="D630" s="15">
        <v>75600</v>
      </c>
      <c r="E630" s="14" t="s">
        <v>915</v>
      </c>
      <c r="F630" s="14">
        <v>0</v>
      </c>
      <c r="G630" s="30">
        <f t="shared" si="9"/>
        <v>20</v>
      </c>
      <c r="H630" s="34">
        <f>bonus_calc2[[#This Row],[Total Over Time in Hours]]*Table5[[#This Row],[Rate Per hour]]</f>
        <v>0</v>
      </c>
    </row>
    <row r="631" spans="1:8" x14ac:dyDescent="0.3">
      <c r="A631" s="1" t="s">
        <v>698</v>
      </c>
      <c r="B631" s="14" t="s">
        <v>7</v>
      </c>
      <c r="C631" s="14" t="s">
        <v>50</v>
      </c>
      <c r="D631" s="15">
        <v>69120</v>
      </c>
      <c r="E631" s="14" t="s">
        <v>915</v>
      </c>
      <c r="F631" s="14">
        <v>0</v>
      </c>
      <c r="G631" s="30">
        <f t="shared" si="9"/>
        <v>20</v>
      </c>
      <c r="H631" s="34">
        <f>bonus_calc2[[#This Row],[Total Over Time in Hours]]*Table5[[#This Row],[Rate Per hour]]</f>
        <v>0</v>
      </c>
    </row>
    <row r="632" spans="1:8" x14ac:dyDescent="0.3">
      <c r="A632" s="1" t="s">
        <v>699</v>
      </c>
      <c r="B632" s="14" t="s">
        <v>7</v>
      </c>
      <c r="C632" s="14" t="s">
        <v>17</v>
      </c>
      <c r="D632" s="15">
        <v>31200</v>
      </c>
      <c r="E632" s="14" t="s">
        <v>915</v>
      </c>
      <c r="F632" s="14">
        <v>0</v>
      </c>
      <c r="G632" s="30">
        <f t="shared" si="9"/>
        <v>20</v>
      </c>
      <c r="H632" s="34">
        <f>bonus_calc2[[#This Row],[Total Over Time in Hours]]*Table5[[#This Row],[Rate Per hour]]</f>
        <v>0</v>
      </c>
    </row>
    <row r="633" spans="1:8" x14ac:dyDescent="0.3">
      <c r="A633" s="1" t="s">
        <v>700</v>
      </c>
      <c r="B633" s="14" t="s">
        <v>12</v>
      </c>
      <c r="C633" s="14" t="s">
        <v>29</v>
      </c>
      <c r="D633" s="15">
        <v>42160</v>
      </c>
      <c r="E633" s="14" t="s">
        <v>921</v>
      </c>
      <c r="F633" s="14">
        <v>20</v>
      </c>
      <c r="G633" s="30">
        <f t="shared" si="9"/>
        <v>20</v>
      </c>
      <c r="H633" s="34">
        <f>bonus_calc2[[#This Row],[Total Over Time in Hours]]*Table5[[#This Row],[Rate Per hour]]</f>
        <v>400</v>
      </c>
    </row>
    <row r="634" spans="1:8" x14ac:dyDescent="0.3">
      <c r="A634" s="1" t="s">
        <v>701</v>
      </c>
      <c r="B634" s="14" t="s">
        <v>12</v>
      </c>
      <c r="C634" s="14" t="s">
        <v>63</v>
      </c>
      <c r="D634" s="15">
        <v>110830</v>
      </c>
      <c r="E634" s="14" t="s">
        <v>921</v>
      </c>
      <c r="F634" s="14">
        <v>50</v>
      </c>
      <c r="G634" s="30">
        <f t="shared" si="9"/>
        <v>40</v>
      </c>
      <c r="H634" s="34">
        <f>bonus_calc2[[#This Row],[Total Over Time in Hours]]*Table5[[#This Row],[Rate Per hour]]</f>
        <v>2000</v>
      </c>
    </row>
    <row r="635" spans="1:8" x14ac:dyDescent="0.3">
      <c r="A635" s="1" t="s">
        <v>702</v>
      </c>
      <c r="B635" s="14" t="s">
        <v>7</v>
      </c>
      <c r="C635" s="14" t="s">
        <v>17</v>
      </c>
      <c r="D635" s="15">
        <v>83180</v>
      </c>
      <c r="E635" s="14" t="s">
        <v>915</v>
      </c>
      <c r="F635" s="14">
        <v>0</v>
      </c>
      <c r="G635" s="30">
        <f t="shared" si="9"/>
        <v>20</v>
      </c>
      <c r="H635" s="34">
        <f>bonus_calc2[[#This Row],[Total Over Time in Hours]]*Table5[[#This Row],[Rate Per hour]]</f>
        <v>0</v>
      </c>
    </row>
    <row r="636" spans="1:8" x14ac:dyDescent="0.3">
      <c r="A636" s="1" t="s">
        <v>703</v>
      </c>
      <c r="B636" s="14" t="s">
        <v>12</v>
      </c>
      <c r="C636" s="14" t="s">
        <v>24</v>
      </c>
      <c r="D636" s="15">
        <v>87620</v>
      </c>
      <c r="E636" s="14" t="s">
        <v>921</v>
      </c>
      <c r="F636" s="14">
        <v>10</v>
      </c>
      <c r="G636" s="30">
        <f t="shared" si="9"/>
        <v>20</v>
      </c>
      <c r="H636" s="34">
        <f>bonus_calc2[[#This Row],[Total Over Time in Hours]]*Table5[[#This Row],[Rate Per hour]]</f>
        <v>200</v>
      </c>
    </row>
    <row r="637" spans="1:8" x14ac:dyDescent="0.3">
      <c r="A637" s="1" t="s">
        <v>704</v>
      </c>
      <c r="B637" s="14" t="s">
        <v>12</v>
      </c>
      <c r="C637" s="14" t="s">
        <v>37</v>
      </c>
      <c r="D637" s="15">
        <v>46750</v>
      </c>
      <c r="E637" s="14" t="s">
        <v>921</v>
      </c>
      <c r="F637" s="14">
        <v>10</v>
      </c>
      <c r="G637" s="30">
        <f t="shared" si="9"/>
        <v>20</v>
      </c>
      <c r="H637" s="34">
        <f>bonus_calc2[[#This Row],[Total Over Time in Hours]]*Table5[[#This Row],[Rate Per hour]]</f>
        <v>200</v>
      </c>
    </row>
    <row r="638" spans="1:8" x14ac:dyDescent="0.3">
      <c r="A638" s="1" t="s">
        <v>705</v>
      </c>
      <c r="B638" s="14" t="s">
        <v>12</v>
      </c>
      <c r="C638" s="14" t="s">
        <v>17</v>
      </c>
      <c r="D638" s="15">
        <v>78540</v>
      </c>
      <c r="E638" s="14" t="s">
        <v>921</v>
      </c>
      <c r="F638" s="14">
        <v>10</v>
      </c>
      <c r="G638" s="30">
        <f t="shared" si="9"/>
        <v>20</v>
      </c>
      <c r="H638" s="34">
        <f>bonus_calc2[[#This Row],[Total Over Time in Hours]]*Table5[[#This Row],[Rate Per hour]]</f>
        <v>200</v>
      </c>
    </row>
    <row r="639" spans="1:8" x14ac:dyDescent="0.3">
      <c r="A639" s="1" t="s">
        <v>706</v>
      </c>
      <c r="B639" s="14" t="s">
        <v>12</v>
      </c>
      <c r="C639" s="14" t="s">
        <v>19</v>
      </c>
      <c r="D639" s="15">
        <v>106930</v>
      </c>
      <c r="E639" s="14" t="s">
        <v>915</v>
      </c>
      <c r="F639" s="14">
        <v>0</v>
      </c>
      <c r="G639" s="30">
        <f t="shared" si="9"/>
        <v>20</v>
      </c>
      <c r="H639" s="34">
        <f>bonus_calc2[[#This Row],[Total Over Time in Hours]]*Table5[[#This Row],[Rate Per hour]]</f>
        <v>0</v>
      </c>
    </row>
    <row r="640" spans="1:8" x14ac:dyDescent="0.3">
      <c r="A640" s="1" t="s">
        <v>707</v>
      </c>
      <c r="B640" s="14" t="s">
        <v>7</v>
      </c>
      <c r="C640" s="14" t="s">
        <v>8</v>
      </c>
      <c r="D640" s="15">
        <v>77000</v>
      </c>
      <c r="E640" s="14" t="s">
        <v>915</v>
      </c>
      <c r="F640" s="14">
        <v>0</v>
      </c>
      <c r="G640" s="30">
        <f t="shared" si="9"/>
        <v>20</v>
      </c>
      <c r="H640" s="34">
        <f>bonus_calc2[[#This Row],[Total Over Time in Hours]]*Table5[[#This Row],[Rate Per hour]]</f>
        <v>0</v>
      </c>
    </row>
    <row r="641" spans="1:8" x14ac:dyDescent="0.3">
      <c r="A641" s="1" t="s">
        <v>708</v>
      </c>
      <c r="B641" s="14" t="s">
        <v>12</v>
      </c>
      <c r="C641" s="14" t="s">
        <v>923</v>
      </c>
      <c r="D641" s="15">
        <v>74920</v>
      </c>
      <c r="E641" s="14" t="s">
        <v>915</v>
      </c>
      <c r="F641" s="14">
        <v>0</v>
      </c>
      <c r="G641" s="30">
        <f t="shared" si="9"/>
        <v>20</v>
      </c>
      <c r="H641" s="34">
        <f>bonus_calc2[[#This Row],[Total Over Time in Hours]]*Table5[[#This Row],[Rate Per hour]]</f>
        <v>0</v>
      </c>
    </row>
    <row r="642" spans="1:8" x14ac:dyDescent="0.3">
      <c r="A642" s="1" t="s">
        <v>711</v>
      </c>
      <c r="B642" s="14" t="s">
        <v>7</v>
      </c>
      <c r="C642" s="14" t="s">
        <v>24</v>
      </c>
      <c r="D642" s="15">
        <v>36550</v>
      </c>
      <c r="E642" s="14" t="s">
        <v>915</v>
      </c>
      <c r="F642" s="14">
        <v>0</v>
      </c>
      <c r="G642" s="30">
        <f t="shared" ref="G642:G705" si="10">IF(F642&lt;30, 20, IF(F642&lt;60, 40, 60))</f>
        <v>20</v>
      </c>
      <c r="H642" s="34">
        <f>bonus_calc2[[#This Row],[Total Over Time in Hours]]*Table5[[#This Row],[Rate Per hour]]</f>
        <v>0</v>
      </c>
    </row>
    <row r="643" spans="1:8" x14ac:dyDescent="0.3">
      <c r="A643" s="1" t="s">
        <v>712</v>
      </c>
      <c r="B643" s="14" t="s">
        <v>7</v>
      </c>
      <c r="C643" s="14" t="s">
        <v>50</v>
      </c>
      <c r="D643" s="15">
        <v>95950</v>
      </c>
      <c r="E643" s="14" t="s">
        <v>915</v>
      </c>
      <c r="F643" s="14">
        <v>0</v>
      </c>
      <c r="G643" s="30">
        <f t="shared" si="10"/>
        <v>20</v>
      </c>
      <c r="H643" s="34">
        <f>bonus_calc2[[#This Row],[Total Over Time in Hours]]*Table5[[#This Row],[Rate Per hour]]</f>
        <v>0</v>
      </c>
    </row>
    <row r="644" spans="1:8" x14ac:dyDescent="0.3">
      <c r="A644" s="1" t="s">
        <v>713</v>
      </c>
      <c r="B644" s="14" t="s">
        <v>7</v>
      </c>
      <c r="C644" s="14" t="s">
        <v>32</v>
      </c>
      <c r="D644" s="15">
        <v>85880</v>
      </c>
      <c r="E644" s="14" t="s">
        <v>915</v>
      </c>
      <c r="F644" s="14">
        <v>0</v>
      </c>
      <c r="G644" s="30">
        <f t="shared" si="10"/>
        <v>20</v>
      </c>
      <c r="H644" s="34">
        <f>bonus_calc2[[#This Row],[Total Over Time in Hours]]*Table5[[#This Row],[Rate Per hour]]</f>
        <v>0</v>
      </c>
    </row>
    <row r="645" spans="1:8" x14ac:dyDescent="0.3">
      <c r="A645" s="1" t="s">
        <v>714</v>
      </c>
      <c r="B645" s="14" t="s">
        <v>7</v>
      </c>
      <c r="C645" s="14" t="s">
        <v>17</v>
      </c>
      <c r="D645" s="15">
        <v>77910</v>
      </c>
      <c r="E645" s="14" t="s">
        <v>921</v>
      </c>
      <c r="F645" s="14">
        <v>20</v>
      </c>
      <c r="G645" s="30">
        <f t="shared" si="10"/>
        <v>20</v>
      </c>
      <c r="H645" s="34">
        <f>bonus_calc2[[#This Row],[Total Over Time in Hours]]*Table5[[#This Row],[Rate Per hour]]</f>
        <v>400</v>
      </c>
    </row>
    <row r="646" spans="1:8" x14ac:dyDescent="0.3">
      <c r="A646" s="1" t="s">
        <v>715</v>
      </c>
      <c r="B646" s="14" t="s">
        <v>7</v>
      </c>
      <c r="C646" s="14" t="s">
        <v>29</v>
      </c>
      <c r="D646" s="15">
        <v>116670</v>
      </c>
      <c r="E646" s="14" t="s">
        <v>921</v>
      </c>
      <c r="F646" s="14">
        <v>30</v>
      </c>
      <c r="G646" s="30">
        <f t="shared" si="10"/>
        <v>40</v>
      </c>
      <c r="H646" s="34">
        <f>bonus_calc2[[#This Row],[Total Over Time in Hours]]*Table5[[#This Row],[Rate Per hour]]</f>
        <v>1200</v>
      </c>
    </row>
    <row r="647" spans="1:8" x14ac:dyDescent="0.3">
      <c r="A647" s="1" t="s">
        <v>717</v>
      </c>
      <c r="B647" s="14" t="s">
        <v>7</v>
      </c>
      <c r="C647" s="14" t="s">
        <v>13</v>
      </c>
      <c r="D647" s="15">
        <v>92190</v>
      </c>
      <c r="E647" s="14" t="s">
        <v>921</v>
      </c>
      <c r="F647" s="14">
        <v>60</v>
      </c>
      <c r="G647" s="30">
        <f t="shared" si="10"/>
        <v>60</v>
      </c>
      <c r="H647" s="34">
        <f>bonus_calc2[[#This Row],[Total Over Time in Hours]]*Table5[[#This Row],[Rate Per hour]]</f>
        <v>3600</v>
      </c>
    </row>
    <row r="648" spans="1:8" x14ac:dyDescent="0.3">
      <c r="A648" s="1" t="s">
        <v>718</v>
      </c>
      <c r="B648" s="14" t="s">
        <v>12</v>
      </c>
      <c r="C648" s="14" t="s">
        <v>8</v>
      </c>
      <c r="D648" s="15">
        <v>71920</v>
      </c>
      <c r="E648" s="14" t="s">
        <v>915</v>
      </c>
      <c r="F648" s="14">
        <v>0</v>
      </c>
      <c r="G648" s="30">
        <f t="shared" si="10"/>
        <v>20</v>
      </c>
      <c r="H648" s="34">
        <f>bonus_calc2[[#This Row],[Total Over Time in Hours]]*Table5[[#This Row],[Rate Per hour]]</f>
        <v>0</v>
      </c>
    </row>
    <row r="649" spans="1:8" x14ac:dyDescent="0.3">
      <c r="A649" s="1" t="s">
        <v>719</v>
      </c>
      <c r="B649" s="14" t="s">
        <v>7</v>
      </c>
      <c r="C649" s="14" t="s">
        <v>17</v>
      </c>
      <c r="D649" s="15">
        <v>66370</v>
      </c>
      <c r="E649" s="14" t="s">
        <v>915</v>
      </c>
      <c r="F649" s="14">
        <v>0</v>
      </c>
      <c r="G649" s="30">
        <f t="shared" si="10"/>
        <v>20</v>
      </c>
      <c r="H649" s="34">
        <f>bonus_calc2[[#This Row],[Total Over Time in Hours]]*Table5[[#This Row],[Rate Per hour]]</f>
        <v>0</v>
      </c>
    </row>
    <row r="650" spans="1:8" x14ac:dyDescent="0.3">
      <c r="A650" s="1" t="s">
        <v>720</v>
      </c>
      <c r="B650" s="14" t="s">
        <v>12</v>
      </c>
      <c r="C650" s="14" t="s">
        <v>8</v>
      </c>
      <c r="D650" s="15">
        <v>39340</v>
      </c>
      <c r="E650" s="14" t="s">
        <v>915</v>
      </c>
      <c r="F650" s="14">
        <v>0</v>
      </c>
      <c r="G650" s="30">
        <f t="shared" si="10"/>
        <v>20</v>
      </c>
      <c r="H650" s="34">
        <f>bonus_calc2[[#This Row],[Total Over Time in Hours]]*Table5[[#This Row],[Rate Per hour]]</f>
        <v>0</v>
      </c>
    </row>
    <row r="651" spans="1:8" x14ac:dyDescent="0.3">
      <c r="A651" s="1" t="s">
        <v>721</v>
      </c>
      <c r="B651" s="14" t="s">
        <v>12</v>
      </c>
      <c r="C651" s="14" t="s">
        <v>8</v>
      </c>
      <c r="D651" s="15">
        <v>103490</v>
      </c>
      <c r="E651" s="14" t="s">
        <v>915</v>
      </c>
      <c r="F651" s="14">
        <v>0</v>
      </c>
      <c r="G651" s="30">
        <f t="shared" si="10"/>
        <v>20</v>
      </c>
      <c r="H651" s="34">
        <f>bonus_calc2[[#This Row],[Total Over Time in Hours]]*Table5[[#This Row],[Rate Per hour]]</f>
        <v>0</v>
      </c>
    </row>
    <row r="652" spans="1:8" x14ac:dyDescent="0.3">
      <c r="A652" s="1" t="s">
        <v>722</v>
      </c>
      <c r="B652" s="14" t="s">
        <v>7</v>
      </c>
      <c r="C652" s="14" t="s">
        <v>37</v>
      </c>
      <c r="D652" s="15">
        <v>87740</v>
      </c>
      <c r="E652" s="14" t="s">
        <v>915</v>
      </c>
      <c r="F652" s="14">
        <v>0</v>
      </c>
      <c r="G652" s="30">
        <f t="shared" si="10"/>
        <v>20</v>
      </c>
      <c r="H652" s="34">
        <f>bonus_calc2[[#This Row],[Total Over Time in Hours]]*Table5[[#This Row],[Rate Per hour]]</f>
        <v>0</v>
      </c>
    </row>
    <row r="653" spans="1:8" x14ac:dyDescent="0.3">
      <c r="A653" s="1" t="s">
        <v>723</v>
      </c>
      <c r="B653" s="14" t="s">
        <v>12</v>
      </c>
      <c r="C653" s="14" t="s">
        <v>48</v>
      </c>
      <c r="D653" s="15">
        <v>113980</v>
      </c>
      <c r="E653" s="14" t="s">
        <v>921</v>
      </c>
      <c r="F653" s="14">
        <v>0</v>
      </c>
      <c r="G653" s="30">
        <f t="shared" si="10"/>
        <v>20</v>
      </c>
      <c r="H653" s="34">
        <f>bonus_calc2[[#This Row],[Total Over Time in Hours]]*Table5[[#This Row],[Rate Per hour]]</f>
        <v>0</v>
      </c>
    </row>
    <row r="654" spans="1:8" x14ac:dyDescent="0.3">
      <c r="A654" s="1" t="s">
        <v>725</v>
      </c>
      <c r="B654" s="14" t="s">
        <v>12</v>
      </c>
      <c r="C654" s="14" t="s">
        <v>45</v>
      </c>
      <c r="D654" s="15">
        <v>41600</v>
      </c>
      <c r="E654" s="14" t="s">
        <v>921</v>
      </c>
      <c r="F654" s="14">
        <v>10</v>
      </c>
      <c r="G654" s="30">
        <f t="shared" si="10"/>
        <v>20</v>
      </c>
      <c r="H654" s="34">
        <f>bonus_calc2[[#This Row],[Total Over Time in Hours]]*Table5[[#This Row],[Rate Per hour]]</f>
        <v>200</v>
      </c>
    </row>
    <row r="655" spans="1:8" x14ac:dyDescent="0.3">
      <c r="A655" s="1" t="s">
        <v>726</v>
      </c>
      <c r="B655" s="14" t="s">
        <v>12</v>
      </c>
      <c r="C655" s="14" t="s">
        <v>8</v>
      </c>
      <c r="D655" s="15">
        <v>76300</v>
      </c>
      <c r="E655" s="14" t="s">
        <v>915</v>
      </c>
      <c r="F655" s="14">
        <v>0</v>
      </c>
      <c r="G655" s="30">
        <f t="shared" si="10"/>
        <v>20</v>
      </c>
      <c r="H655" s="34">
        <f>bonus_calc2[[#This Row],[Total Over Time in Hours]]*Table5[[#This Row],[Rate Per hour]]</f>
        <v>0</v>
      </c>
    </row>
    <row r="656" spans="1:8" x14ac:dyDescent="0.3">
      <c r="A656" s="1" t="s">
        <v>727</v>
      </c>
      <c r="B656" s="14" t="s">
        <v>12</v>
      </c>
      <c r="C656" s="14" t="s">
        <v>45</v>
      </c>
      <c r="D656" s="15">
        <v>114470</v>
      </c>
      <c r="E656" s="14" t="s">
        <v>915</v>
      </c>
      <c r="F656" s="14">
        <v>0</v>
      </c>
      <c r="G656" s="30">
        <f t="shared" si="10"/>
        <v>20</v>
      </c>
      <c r="H656" s="34">
        <f>bonus_calc2[[#This Row],[Total Over Time in Hours]]*Table5[[#This Row],[Rate Per hour]]</f>
        <v>0</v>
      </c>
    </row>
    <row r="657" spans="1:8" x14ac:dyDescent="0.3">
      <c r="A657" s="1" t="s">
        <v>728</v>
      </c>
      <c r="B657" s="14" t="s">
        <v>12</v>
      </c>
      <c r="C657" s="14" t="s">
        <v>32</v>
      </c>
      <c r="D657" s="15">
        <v>31050</v>
      </c>
      <c r="E657" s="14" t="s">
        <v>921</v>
      </c>
      <c r="F657" s="14">
        <v>30</v>
      </c>
      <c r="G657" s="30">
        <f t="shared" si="10"/>
        <v>40</v>
      </c>
      <c r="H657" s="34">
        <f>bonus_calc2[[#This Row],[Total Over Time in Hours]]*Table5[[#This Row],[Rate Per hour]]</f>
        <v>1200</v>
      </c>
    </row>
    <row r="658" spans="1:8" x14ac:dyDescent="0.3">
      <c r="A658" s="1" t="s">
        <v>729</v>
      </c>
      <c r="B658" s="14" t="s">
        <v>7</v>
      </c>
      <c r="C658" s="14" t="s">
        <v>48</v>
      </c>
      <c r="D658" s="15">
        <v>76620</v>
      </c>
      <c r="E658" s="14" t="s">
        <v>921</v>
      </c>
      <c r="F658" s="14">
        <v>10</v>
      </c>
      <c r="G658" s="30">
        <f t="shared" si="10"/>
        <v>20</v>
      </c>
      <c r="H658" s="34">
        <f>bonus_calc2[[#This Row],[Total Over Time in Hours]]*Table5[[#This Row],[Rate Per hour]]</f>
        <v>200</v>
      </c>
    </row>
    <row r="659" spans="1:8" x14ac:dyDescent="0.3">
      <c r="A659" s="1" t="s">
        <v>730</v>
      </c>
      <c r="B659" s="14" t="s">
        <v>12</v>
      </c>
      <c r="C659" s="14" t="s">
        <v>48</v>
      </c>
      <c r="D659" s="15">
        <v>76190</v>
      </c>
      <c r="E659" s="14" t="s">
        <v>915</v>
      </c>
      <c r="F659" s="14">
        <v>0</v>
      </c>
      <c r="G659" s="30">
        <f t="shared" si="10"/>
        <v>20</v>
      </c>
      <c r="H659" s="34">
        <f>bonus_calc2[[#This Row],[Total Over Time in Hours]]*Table5[[#This Row],[Rate Per hour]]</f>
        <v>0</v>
      </c>
    </row>
    <row r="660" spans="1:8" x14ac:dyDescent="0.3">
      <c r="A660" s="1" t="s">
        <v>731</v>
      </c>
      <c r="B660" s="14" t="s">
        <v>12</v>
      </c>
      <c r="C660" s="14" t="s">
        <v>32</v>
      </c>
      <c r="D660" s="15">
        <v>50450</v>
      </c>
      <c r="E660" s="14" t="s">
        <v>921</v>
      </c>
      <c r="F660" s="14">
        <v>10</v>
      </c>
      <c r="G660" s="30">
        <f t="shared" si="10"/>
        <v>20</v>
      </c>
      <c r="H660" s="34">
        <f>bonus_calc2[[#This Row],[Total Over Time in Hours]]*Table5[[#This Row],[Rate Per hour]]</f>
        <v>200</v>
      </c>
    </row>
    <row r="661" spans="1:8" x14ac:dyDescent="0.3">
      <c r="A661" s="1" t="s">
        <v>732</v>
      </c>
      <c r="B661" s="14" t="s">
        <v>7</v>
      </c>
      <c r="C661" s="14" t="s">
        <v>24</v>
      </c>
      <c r="D661" s="15">
        <v>29330</v>
      </c>
      <c r="E661" s="14" t="s">
        <v>915</v>
      </c>
      <c r="F661" s="14">
        <v>0</v>
      </c>
      <c r="G661" s="30">
        <f t="shared" si="10"/>
        <v>20</v>
      </c>
      <c r="H661" s="34">
        <f>bonus_calc2[[#This Row],[Total Over Time in Hours]]*Table5[[#This Row],[Rate Per hour]]</f>
        <v>0</v>
      </c>
    </row>
    <row r="662" spans="1:8" x14ac:dyDescent="0.3">
      <c r="A662" s="1" t="s">
        <v>733</v>
      </c>
      <c r="B662" s="14" t="s">
        <v>12</v>
      </c>
      <c r="C662" s="14" t="s">
        <v>50</v>
      </c>
      <c r="D662" s="15">
        <v>76930</v>
      </c>
      <c r="E662" s="14" t="s">
        <v>921</v>
      </c>
      <c r="F662" s="14">
        <v>90</v>
      </c>
      <c r="G662" s="30">
        <f t="shared" si="10"/>
        <v>60</v>
      </c>
      <c r="H662" s="34">
        <f>bonus_calc2[[#This Row],[Total Over Time in Hours]]*Table5[[#This Row],[Rate Per hour]]</f>
        <v>5400</v>
      </c>
    </row>
    <row r="663" spans="1:8" x14ac:dyDescent="0.3">
      <c r="A663" s="1" t="s">
        <v>734</v>
      </c>
      <c r="B663" s="14" t="s">
        <v>7</v>
      </c>
      <c r="C663" s="14" t="s">
        <v>50</v>
      </c>
      <c r="D663" s="15">
        <v>33800</v>
      </c>
      <c r="E663" s="14" t="s">
        <v>915</v>
      </c>
      <c r="F663" s="14">
        <v>0</v>
      </c>
      <c r="G663" s="30">
        <f t="shared" si="10"/>
        <v>20</v>
      </c>
      <c r="H663" s="34">
        <f>bonus_calc2[[#This Row],[Total Over Time in Hours]]*Table5[[#This Row],[Rate Per hour]]</f>
        <v>0</v>
      </c>
    </row>
    <row r="664" spans="1:8" x14ac:dyDescent="0.3">
      <c r="A664" s="1" t="s">
        <v>735</v>
      </c>
      <c r="B664" s="14" t="s">
        <v>7</v>
      </c>
      <c r="C664" s="14" t="s">
        <v>63</v>
      </c>
      <c r="D664" s="15">
        <v>44820</v>
      </c>
      <c r="E664" s="14" t="s">
        <v>915</v>
      </c>
      <c r="F664" s="14">
        <v>0</v>
      </c>
      <c r="G664" s="30">
        <f t="shared" si="10"/>
        <v>20</v>
      </c>
      <c r="H664" s="34">
        <f>bonus_calc2[[#This Row],[Total Over Time in Hours]]*Table5[[#This Row],[Rate Per hour]]</f>
        <v>0</v>
      </c>
    </row>
    <row r="665" spans="1:8" x14ac:dyDescent="0.3">
      <c r="A665" s="1" t="s">
        <v>736</v>
      </c>
      <c r="B665" s="14" t="s">
        <v>12</v>
      </c>
      <c r="C665" s="14" t="s">
        <v>45</v>
      </c>
      <c r="D665" s="15">
        <v>67010</v>
      </c>
      <c r="E665" s="14" t="s">
        <v>915</v>
      </c>
      <c r="F665" s="14">
        <v>0</v>
      </c>
      <c r="G665" s="30">
        <f t="shared" si="10"/>
        <v>20</v>
      </c>
      <c r="H665" s="34">
        <f>bonus_calc2[[#This Row],[Total Over Time in Hours]]*Table5[[#This Row],[Rate Per hour]]</f>
        <v>0</v>
      </c>
    </row>
    <row r="666" spans="1:8" x14ac:dyDescent="0.3">
      <c r="A666" s="1" t="s">
        <v>737</v>
      </c>
      <c r="B666" s="14" t="s">
        <v>12</v>
      </c>
      <c r="C666" s="14" t="s">
        <v>45</v>
      </c>
      <c r="D666" s="15">
        <v>84310</v>
      </c>
      <c r="E666" s="14" t="s">
        <v>921</v>
      </c>
      <c r="F666" s="14">
        <v>0</v>
      </c>
      <c r="G666" s="30">
        <f t="shared" si="10"/>
        <v>20</v>
      </c>
      <c r="H666" s="34">
        <f>bonus_calc2[[#This Row],[Total Over Time in Hours]]*Table5[[#This Row],[Rate Per hour]]</f>
        <v>0</v>
      </c>
    </row>
    <row r="667" spans="1:8" x14ac:dyDescent="0.3">
      <c r="A667" s="1" t="s">
        <v>738</v>
      </c>
      <c r="B667" s="14" t="s">
        <v>12</v>
      </c>
      <c r="C667" s="14" t="s">
        <v>29</v>
      </c>
      <c r="D667" s="15">
        <v>108600</v>
      </c>
      <c r="E667" s="14" t="s">
        <v>921</v>
      </c>
      <c r="F667" s="14">
        <v>10</v>
      </c>
      <c r="G667" s="30">
        <f t="shared" si="10"/>
        <v>20</v>
      </c>
      <c r="H667" s="34">
        <f>bonus_calc2[[#This Row],[Total Over Time in Hours]]*Table5[[#This Row],[Rate Per hour]]</f>
        <v>200</v>
      </c>
    </row>
    <row r="668" spans="1:8" x14ac:dyDescent="0.3">
      <c r="A668" s="1" t="s">
        <v>739</v>
      </c>
      <c r="B668" s="14" t="s">
        <v>7</v>
      </c>
      <c r="C668" s="14" t="s">
        <v>24</v>
      </c>
      <c r="D668" s="15">
        <v>47000</v>
      </c>
      <c r="E668" s="14" t="s">
        <v>921</v>
      </c>
      <c r="F668" s="14">
        <v>0</v>
      </c>
      <c r="G668" s="30">
        <f t="shared" si="10"/>
        <v>20</v>
      </c>
      <c r="H668" s="34">
        <f>bonus_calc2[[#This Row],[Total Over Time in Hours]]*Table5[[#This Row],[Rate Per hour]]</f>
        <v>0</v>
      </c>
    </row>
    <row r="669" spans="1:8" x14ac:dyDescent="0.3">
      <c r="A669" s="1" t="s">
        <v>740</v>
      </c>
      <c r="B669" s="14" t="s">
        <v>7</v>
      </c>
      <c r="C669" s="14" t="s">
        <v>45</v>
      </c>
      <c r="D669" s="15">
        <v>59810</v>
      </c>
      <c r="E669" s="14" t="s">
        <v>921</v>
      </c>
      <c r="F669" s="14">
        <v>40</v>
      </c>
      <c r="G669" s="30">
        <f t="shared" si="10"/>
        <v>40</v>
      </c>
      <c r="H669" s="34">
        <f>bonus_calc2[[#This Row],[Total Over Time in Hours]]*Table5[[#This Row],[Rate Per hour]]</f>
        <v>1600</v>
      </c>
    </row>
    <row r="670" spans="1:8" x14ac:dyDescent="0.3">
      <c r="A670" s="1" t="s">
        <v>741</v>
      </c>
      <c r="B670" s="14" t="s">
        <v>7</v>
      </c>
      <c r="C670" s="14" t="s">
        <v>32</v>
      </c>
      <c r="D670" s="15">
        <v>90340</v>
      </c>
      <c r="E670" s="14" t="s">
        <v>915</v>
      </c>
      <c r="F670" s="14">
        <v>0</v>
      </c>
      <c r="G670" s="30">
        <f t="shared" si="10"/>
        <v>20</v>
      </c>
      <c r="H670" s="34">
        <f>bonus_calc2[[#This Row],[Total Over Time in Hours]]*Table5[[#This Row],[Rate Per hour]]</f>
        <v>0</v>
      </c>
    </row>
    <row r="671" spans="1:8" x14ac:dyDescent="0.3">
      <c r="A671" s="1" t="s">
        <v>742</v>
      </c>
      <c r="B671" s="14" t="s">
        <v>7</v>
      </c>
      <c r="C671" s="14" t="s">
        <v>48</v>
      </c>
      <c r="D671" s="15">
        <v>41600</v>
      </c>
      <c r="E671" s="14" t="s">
        <v>921</v>
      </c>
      <c r="F671" s="14">
        <v>70</v>
      </c>
      <c r="G671" s="30">
        <f t="shared" si="10"/>
        <v>60</v>
      </c>
      <c r="H671" s="34">
        <f>bonus_calc2[[#This Row],[Total Over Time in Hours]]*Table5[[#This Row],[Rate Per hour]]</f>
        <v>4200</v>
      </c>
    </row>
    <row r="672" spans="1:8" x14ac:dyDescent="0.3">
      <c r="A672" s="1" t="s">
        <v>743</v>
      </c>
      <c r="B672" s="14" t="s">
        <v>12</v>
      </c>
      <c r="C672" s="14" t="s">
        <v>48</v>
      </c>
      <c r="D672" s="15">
        <v>72350</v>
      </c>
      <c r="E672" s="14" t="s">
        <v>915</v>
      </c>
      <c r="F672" s="14">
        <v>0</v>
      </c>
      <c r="G672" s="30">
        <f t="shared" si="10"/>
        <v>20</v>
      </c>
      <c r="H672" s="34">
        <f>bonus_calc2[[#This Row],[Total Over Time in Hours]]*Table5[[#This Row],[Rate Per hour]]</f>
        <v>0</v>
      </c>
    </row>
    <row r="673" spans="1:8" x14ac:dyDescent="0.3">
      <c r="A673" s="1" t="s">
        <v>744</v>
      </c>
      <c r="B673" s="14" t="s">
        <v>12</v>
      </c>
      <c r="C673" s="14" t="s">
        <v>50</v>
      </c>
      <c r="D673" s="15">
        <v>64270</v>
      </c>
      <c r="E673" s="14" t="s">
        <v>915</v>
      </c>
      <c r="F673" s="14">
        <v>0</v>
      </c>
      <c r="G673" s="30">
        <f t="shared" si="10"/>
        <v>20</v>
      </c>
      <c r="H673" s="34">
        <f>bonus_calc2[[#This Row],[Total Over Time in Hours]]*Table5[[#This Row],[Rate Per hour]]</f>
        <v>0</v>
      </c>
    </row>
    <row r="674" spans="1:8" x14ac:dyDescent="0.3">
      <c r="A674" s="1" t="s">
        <v>745</v>
      </c>
      <c r="B674" s="14" t="s">
        <v>7</v>
      </c>
      <c r="C674" s="14" t="s">
        <v>8</v>
      </c>
      <c r="D674" s="15">
        <v>103990</v>
      </c>
      <c r="E674" s="14" t="s">
        <v>915</v>
      </c>
      <c r="F674" s="14">
        <v>0</v>
      </c>
      <c r="G674" s="30">
        <f t="shared" si="10"/>
        <v>20</v>
      </c>
      <c r="H674" s="34">
        <f>bonus_calc2[[#This Row],[Total Over Time in Hours]]*Table5[[#This Row],[Rate Per hour]]</f>
        <v>0</v>
      </c>
    </row>
    <row r="675" spans="1:8" x14ac:dyDescent="0.3">
      <c r="A675" s="1" t="s">
        <v>747</v>
      </c>
      <c r="B675" s="14" t="s">
        <v>12</v>
      </c>
      <c r="C675" s="14" t="s">
        <v>24</v>
      </c>
      <c r="D675" s="15">
        <v>70380</v>
      </c>
      <c r="E675" s="14" t="s">
        <v>921</v>
      </c>
      <c r="F675" s="14">
        <v>30</v>
      </c>
      <c r="G675" s="30">
        <f t="shared" si="10"/>
        <v>40</v>
      </c>
      <c r="H675" s="34">
        <f>bonus_calc2[[#This Row],[Total Over Time in Hours]]*Table5[[#This Row],[Rate Per hour]]</f>
        <v>1200</v>
      </c>
    </row>
    <row r="676" spans="1:8" x14ac:dyDescent="0.3">
      <c r="A676" s="1" t="s">
        <v>750</v>
      </c>
      <c r="B676" s="14" t="s">
        <v>7</v>
      </c>
      <c r="C676" s="14" t="s">
        <v>19</v>
      </c>
      <c r="D676" s="15">
        <v>89020</v>
      </c>
      <c r="E676" s="14" t="s">
        <v>921</v>
      </c>
      <c r="F676" s="14">
        <v>20</v>
      </c>
      <c r="G676" s="30">
        <f t="shared" si="10"/>
        <v>20</v>
      </c>
      <c r="H676" s="34">
        <f>bonus_calc2[[#This Row],[Total Over Time in Hours]]*Table5[[#This Row],[Rate Per hour]]</f>
        <v>400</v>
      </c>
    </row>
    <row r="677" spans="1:8" x14ac:dyDescent="0.3">
      <c r="A677" s="1" t="s">
        <v>751</v>
      </c>
      <c r="B677" s="14" t="s">
        <v>7</v>
      </c>
      <c r="C677" s="14" t="s">
        <v>19</v>
      </c>
      <c r="D677" s="15">
        <v>113750</v>
      </c>
      <c r="E677" s="14" t="s">
        <v>915</v>
      </c>
      <c r="F677" s="14">
        <v>0</v>
      </c>
      <c r="G677" s="30">
        <f t="shared" si="10"/>
        <v>20</v>
      </c>
      <c r="H677" s="34">
        <f>bonus_calc2[[#This Row],[Total Over Time in Hours]]*Table5[[#This Row],[Rate Per hour]]</f>
        <v>0</v>
      </c>
    </row>
    <row r="678" spans="1:8" x14ac:dyDescent="0.3">
      <c r="A678" s="1" t="s">
        <v>752</v>
      </c>
      <c r="B678" s="14" t="s">
        <v>7</v>
      </c>
      <c r="C678" s="14" t="s">
        <v>32</v>
      </c>
      <c r="D678" s="15">
        <v>32720</v>
      </c>
      <c r="E678" s="14" t="s">
        <v>921</v>
      </c>
      <c r="F678" s="14">
        <v>10</v>
      </c>
      <c r="G678" s="30">
        <f t="shared" si="10"/>
        <v>20</v>
      </c>
      <c r="H678" s="34">
        <f>bonus_calc2[[#This Row],[Total Over Time in Hours]]*Table5[[#This Row],[Rate Per hour]]</f>
        <v>200</v>
      </c>
    </row>
    <row r="679" spans="1:8" x14ac:dyDescent="0.3">
      <c r="A679" s="1" t="s">
        <v>753</v>
      </c>
      <c r="B679" s="14" t="s">
        <v>7</v>
      </c>
      <c r="C679" s="14" t="s">
        <v>8</v>
      </c>
      <c r="D679" s="15">
        <v>61920</v>
      </c>
      <c r="E679" s="14" t="s">
        <v>915</v>
      </c>
      <c r="F679" s="14">
        <v>0</v>
      </c>
      <c r="G679" s="30">
        <f t="shared" si="10"/>
        <v>20</v>
      </c>
      <c r="H679" s="34">
        <f>bonus_calc2[[#This Row],[Total Over Time in Hours]]*Table5[[#This Row],[Rate Per hour]]</f>
        <v>0</v>
      </c>
    </row>
    <row r="680" spans="1:8" x14ac:dyDescent="0.3">
      <c r="A680" s="1" t="s">
        <v>754</v>
      </c>
      <c r="B680" s="14" t="s">
        <v>12</v>
      </c>
      <c r="C680" s="14" t="s">
        <v>63</v>
      </c>
      <c r="D680" s="15">
        <v>74600</v>
      </c>
      <c r="E680" s="14" t="s">
        <v>915</v>
      </c>
      <c r="F680" s="14">
        <v>0</v>
      </c>
      <c r="G680" s="30">
        <f t="shared" si="10"/>
        <v>20</v>
      </c>
      <c r="H680" s="34">
        <f>bonus_calc2[[#This Row],[Total Over Time in Hours]]*Table5[[#This Row],[Rate Per hour]]</f>
        <v>0</v>
      </c>
    </row>
    <row r="681" spans="1:8" x14ac:dyDescent="0.3">
      <c r="A681" s="1" t="s">
        <v>755</v>
      </c>
      <c r="B681" s="14" t="s">
        <v>7</v>
      </c>
      <c r="C681" s="14" t="s">
        <v>24</v>
      </c>
      <c r="D681" s="15">
        <v>38030</v>
      </c>
      <c r="E681" s="14" t="s">
        <v>915</v>
      </c>
      <c r="F681" s="14">
        <v>0</v>
      </c>
      <c r="G681" s="30">
        <f t="shared" si="10"/>
        <v>20</v>
      </c>
      <c r="H681" s="34">
        <f>bonus_calc2[[#This Row],[Total Over Time in Hours]]*Table5[[#This Row],[Rate Per hour]]</f>
        <v>0</v>
      </c>
    </row>
    <row r="682" spans="1:8" x14ac:dyDescent="0.3">
      <c r="A682" s="1" t="s">
        <v>756</v>
      </c>
      <c r="B682" s="14" t="s">
        <v>12</v>
      </c>
      <c r="C682" s="14" t="s">
        <v>17</v>
      </c>
      <c r="D682" s="15">
        <v>30940</v>
      </c>
      <c r="E682" s="14" t="s">
        <v>915</v>
      </c>
      <c r="F682" s="14">
        <v>0</v>
      </c>
      <c r="G682" s="30">
        <f t="shared" si="10"/>
        <v>20</v>
      </c>
      <c r="H682" s="34">
        <f>bonus_calc2[[#This Row],[Total Over Time in Hours]]*Table5[[#This Row],[Rate Per hour]]</f>
        <v>0</v>
      </c>
    </row>
    <row r="683" spans="1:8" x14ac:dyDescent="0.3">
      <c r="A683" s="1" t="s">
        <v>757</v>
      </c>
      <c r="B683" s="14" t="s">
        <v>7</v>
      </c>
      <c r="C683" s="14" t="s">
        <v>63</v>
      </c>
      <c r="D683" s="15">
        <v>28870</v>
      </c>
      <c r="E683" s="14" t="s">
        <v>915</v>
      </c>
      <c r="F683" s="14">
        <v>0</v>
      </c>
      <c r="G683" s="30">
        <f t="shared" si="10"/>
        <v>20</v>
      </c>
      <c r="H683" s="34">
        <f>bonus_calc2[[#This Row],[Total Over Time in Hours]]*Table5[[#This Row],[Rate Per hour]]</f>
        <v>0</v>
      </c>
    </row>
    <row r="684" spans="1:8" x14ac:dyDescent="0.3">
      <c r="A684" s="1" t="s">
        <v>758</v>
      </c>
      <c r="B684" s="14" t="s">
        <v>12</v>
      </c>
      <c r="C684" s="14" t="s">
        <v>8</v>
      </c>
      <c r="D684" s="15">
        <v>71210</v>
      </c>
      <c r="E684" s="14" t="s">
        <v>915</v>
      </c>
      <c r="F684" s="14">
        <v>0</v>
      </c>
      <c r="G684" s="30">
        <f t="shared" si="10"/>
        <v>20</v>
      </c>
      <c r="H684" s="34">
        <f>bonus_calc2[[#This Row],[Total Over Time in Hours]]*Table5[[#This Row],[Rate Per hour]]</f>
        <v>0</v>
      </c>
    </row>
    <row r="685" spans="1:8" x14ac:dyDescent="0.3">
      <c r="A685" s="1" t="s">
        <v>759</v>
      </c>
      <c r="B685" s="14" t="s">
        <v>7</v>
      </c>
      <c r="C685" s="14" t="s">
        <v>13</v>
      </c>
      <c r="D685" s="15">
        <v>63450</v>
      </c>
      <c r="E685" s="14" t="s">
        <v>921</v>
      </c>
      <c r="F685" s="14">
        <v>10</v>
      </c>
      <c r="G685" s="30">
        <f t="shared" si="10"/>
        <v>20</v>
      </c>
      <c r="H685" s="34">
        <f>bonus_calc2[[#This Row],[Total Over Time in Hours]]*Table5[[#This Row],[Rate Per hour]]</f>
        <v>200</v>
      </c>
    </row>
    <row r="686" spans="1:8" x14ac:dyDescent="0.3">
      <c r="A686" s="1" t="s">
        <v>760</v>
      </c>
      <c r="B686" s="14" t="s">
        <v>12</v>
      </c>
      <c r="C686" s="14" t="s">
        <v>48</v>
      </c>
      <c r="D686" s="15">
        <v>87930</v>
      </c>
      <c r="E686" s="14" t="s">
        <v>915</v>
      </c>
      <c r="F686" s="14">
        <v>0</v>
      </c>
      <c r="G686" s="30">
        <f t="shared" si="10"/>
        <v>20</v>
      </c>
      <c r="H686" s="34">
        <f>bonus_calc2[[#This Row],[Total Over Time in Hours]]*Table5[[#This Row],[Rate Per hour]]</f>
        <v>0</v>
      </c>
    </row>
    <row r="687" spans="1:8" x14ac:dyDescent="0.3">
      <c r="A687" s="1" t="s">
        <v>761</v>
      </c>
      <c r="B687" s="14" t="s">
        <v>7</v>
      </c>
      <c r="C687" s="14" t="s">
        <v>13</v>
      </c>
      <c r="D687" s="15">
        <v>69070</v>
      </c>
      <c r="E687" s="14" t="s">
        <v>915</v>
      </c>
      <c r="F687" s="14">
        <v>0</v>
      </c>
      <c r="G687" s="30">
        <f t="shared" si="10"/>
        <v>20</v>
      </c>
      <c r="H687" s="34">
        <f>bonus_calc2[[#This Row],[Total Over Time in Hours]]*Table5[[#This Row],[Rate Per hour]]</f>
        <v>0</v>
      </c>
    </row>
    <row r="688" spans="1:8" x14ac:dyDescent="0.3">
      <c r="A688" s="1" t="s">
        <v>763</v>
      </c>
      <c r="B688" s="14" t="s">
        <v>12</v>
      </c>
      <c r="C688" s="14" t="s">
        <v>63</v>
      </c>
      <c r="D688" s="15">
        <v>101610</v>
      </c>
      <c r="E688" s="14" t="s">
        <v>921</v>
      </c>
      <c r="F688" s="14">
        <v>20</v>
      </c>
      <c r="G688" s="30">
        <f t="shared" si="10"/>
        <v>20</v>
      </c>
      <c r="H688" s="34">
        <f>bonus_calc2[[#This Row],[Total Over Time in Hours]]*Table5[[#This Row],[Rate Per hour]]</f>
        <v>400</v>
      </c>
    </row>
    <row r="689" spans="1:8" x14ac:dyDescent="0.3">
      <c r="A689" s="1" t="s">
        <v>764</v>
      </c>
      <c r="B689" s="14" t="s">
        <v>7</v>
      </c>
      <c r="C689" s="14" t="s">
        <v>37</v>
      </c>
      <c r="D689" s="15">
        <v>28310</v>
      </c>
      <c r="E689" s="14" t="s">
        <v>915</v>
      </c>
      <c r="F689" s="14">
        <v>0</v>
      </c>
      <c r="G689" s="30">
        <f t="shared" si="10"/>
        <v>20</v>
      </c>
      <c r="H689" s="34">
        <f>bonus_calc2[[#This Row],[Total Over Time in Hours]]*Table5[[#This Row],[Rate Per hour]]</f>
        <v>0</v>
      </c>
    </row>
    <row r="690" spans="1:8" x14ac:dyDescent="0.3">
      <c r="A690" s="1" t="s">
        <v>765</v>
      </c>
      <c r="B690" s="14" t="s">
        <v>7</v>
      </c>
      <c r="C690" s="14" t="s">
        <v>13</v>
      </c>
      <c r="D690" s="15">
        <v>89840</v>
      </c>
      <c r="E690" s="14" t="s">
        <v>921</v>
      </c>
      <c r="F690" s="14">
        <v>10</v>
      </c>
      <c r="G690" s="30">
        <f t="shared" si="10"/>
        <v>20</v>
      </c>
      <c r="H690" s="34">
        <f>bonus_calc2[[#This Row],[Total Over Time in Hours]]*Table5[[#This Row],[Rate Per hour]]</f>
        <v>200</v>
      </c>
    </row>
    <row r="691" spans="1:8" x14ac:dyDescent="0.3">
      <c r="A691" s="1" t="s">
        <v>766</v>
      </c>
      <c r="B691" s="14" t="s">
        <v>12</v>
      </c>
      <c r="C691" s="14" t="s">
        <v>45</v>
      </c>
      <c r="D691" s="15">
        <v>96250</v>
      </c>
      <c r="E691" s="14" t="s">
        <v>915</v>
      </c>
      <c r="F691" s="14">
        <v>0</v>
      </c>
      <c r="G691" s="30">
        <f t="shared" si="10"/>
        <v>20</v>
      </c>
      <c r="H691" s="34">
        <f>bonus_calc2[[#This Row],[Total Over Time in Hours]]*Table5[[#This Row],[Rate Per hour]]</f>
        <v>0</v>
      </c>
    </row>
    <row r="692" spans="1:8" x14ac:dyDescent="0.3">
      <c r="A692" s="1" t="s">
        <v>767</v>
      </c>
      <c r="B692" s="14" t="s">
        <v>7</v>
      </c>
      <c r="C692" s="14" t="s">
        <v>50</v>
      </c>
      <c r="D692" s="15">
        <v>112460</v>
      </c>
      <c r="E692" s="14" t="s">
        <v>921</v>
      </c>
      <c r="F692" s="14">
        <v>0</v>
      </c>
      <c r="G692" s="30">
        <f t="shared" si="10"/>
        <v>20</v>
      </c>
      <c r="H692" s="34">
        <f>bonus_calc2[[#This Row],[Total Over Time in Hours]]*Table5[[#This Row],[Rate Per hour]]</f>
        <v>0</v>
      </c>
    </row>
    <row r="693" spans="1:8" x14ac:dyDescent="0.3">
      <c r="A693" s="1" t="s">
        <v>768</v>
      </c>
      <c r="B693" s="14" t="s">
        <v>7</v>
      </c>
      <c r="C693" s="14" t="s">
        <v>63</v>
      </c>
      <c r="D693" s="15">
        <v>115440</v>
      </c>
      <c r="E693" s="14" t="s">
        <v>921</v>
      </c>
      <c r="F693" s="14">
        <v>80</v>
      </c>
      <c r="G693" s="30">
        <f t="shared" si="10"/>
        <v>60</v>
      </c>
      <c r="H693" s="34">
        <f>bonus_calc2[[#This Row],[Total Over Time in Hours]]*Table5[[#This Row],[Rate Per hour]]</f>
        <v>4800</v>
      </c>
    </row>
    <row r="694" spans="1:8" x14ac:dyDescent="0.3">
      <c r="A694" s="1" t="s">
        <v>769</v>
      </c>
      <c r="B694" s="14" t="s">
        <v>7</v>
      </c>
      <c r="C694" s="14" t="s">
        <v>24</v>
      </c>
      <c r="D694" s="15">
        <v>33920</v>
      </c>
      <c r="E694" s="14" t="s">
        <v>915</v>
      </c>
      <c r="F694" s="14">
        <v>0</v>
      </c>
      <c r="G694" s="30">
        <f t="shared" si="10"/>
        <v>20</v>
      </c>
      <c r="H694" s="34">
        <f>bonus_calc2[[#This Row],[Total Over Time in Hours]]*Table5[[#This Row],[Rate Per hour]]</f>
        <v>0</v>
      </c>
    </row>
    <row r="695" spans="1:8" x14ac:dyDescent="0.3">
      <c r="A695" s="1" t="s">
        <v>770</v>
      </c>
      <c r="B695" s="14" t="s">
        <v>12</v>
      </c>
      <c r="C695" s="14" t="s">
        <v>63</v>
      </c>
      <c r="D695" s="15">
        <v>46280</v>
      </c>
      <c r="E695" s="14" t="s">
        <v>921</v>
      </c>
      <c r="F695" s="14">
        <v>10</v>
      </c>
      <c r="G695" s="30">
        <f t="shared" si="10"/>
        <v>20</v>
      </c>
      <c r="H695" s="34">
        <f>bonus_calc2[[#This Row],[Total Over Time in Hours]]*Table5[[#This Row],[Rate Per hour]]</f>
        <v>200</v>
      </c>
    </row>
    <row r="696" spans="1:8" x14ac:dyDescent="0.3">
      <c r="A696" s="1" t="s">
        <v>771</v>
      </c>
      <c r="B696" s="14" t="s">
        <v>7</v>
      </c>
      <c r="C696" s="14" t="s">
        <v>13</v>
      </c>
      <c r="D696" s="15">
        <v>58940</v>
      </c>
      <c r="E696" s="14" t="s">
        <v>915</v>
      </c>
      <c r="F696" s="14">
        <v>0</v>
      </c>
      <c r="G696" s="30">
        <f t="shared" si="10"/>
        <v>20</v>
      </c>
      <c r="H696" s="34">
        <f>bonus_calc2[[#This Row],[Total Over Time in Hours]]*Table5[[#This Row],[Rate Per hour]]</f>
        <v>0</v>
      </c>
    </row>
    <row r="697" spans="1:8" x14ac:dyDescent="0.3">
      <c r="A697" s="1" t="s">
        <v>772</v>
      </c>
      <c r="B697" s="14" t="s">
        <v>12</v>
      </c>
      <c r="C697" s="14" t="s">
        <v>45</v>
      </c>
      <c r="D697" s="15">
        <v>118980</v>
      </c>
      <c r="E697" s="14" t="s">
        <v>915</v>
      </c>
      <c r="F697" s="14">
        <v>0</v>
      </c>
      <c r="G697" s="30">
        <f t="shared" si="10"/>
        <v>20</v>
      </c>
      <c r="H697" s="34">
        <f>bonus_calc2[[#This Row],[Total Over Time in Hours]]*Table5[[#This Row],[Rate Per hour]]</f>
        <v>0</v>
      </c>
    </row>
    <row r="698" spans="1:8" x14ac:dyDescent="0.3">
      <c r="A698" s="1" t="s">
        <v>773</v>
      </c>
      <c r="B698" s="14" t="s">
        <v>12</v>
      </c>
      <c r="C698" s="14" t="s">
        <v>17</v>
      </c>
      <c r="D698" s="15">
        <v>96750</v>
      </c>
      <c r="E698" s="14" t="s">
        <v>915</v>
      </c>
      <c r="F698" s="14">
        <v>0</v>
      </c>
      <c r="G698" s="30">
        <f t="shared" si="10"/>
        <v>20</v>
      </c>
      <c r="H698" s="34">
        <f>bonus_calc2[[#This Row],[Total Over Time in Hours]]*Table5[[#This Row],[Rate Per hour]]</f>
        <v>0</v>
      </c>
    </row>
    <row r="699" spans="1:8" x14ac:dyDescent="0.3">
      <c r="A699" s="1" t="s">
        <v>774</v>
      </c>
      <c r="B699" s="14" t="s">
        <v>7</v>
      </c>
      <c r="C699" s="14" t="s">
        <v>32</v>
      </c>
      <c r="D699" s="15">
        <v>101220</v>
      </c>
      <c r="E699" s="14" t="s">
        <v>915</v>
      </c>
      <c r="F699" s="14">
        <v>0</v>
      </c>
      <c r="G699" s="30">
        <f t="shared" si="10"/>
        <v>20</v>
      </c>
      <c r="H699" s="34">
        <f>bonus_calc2[[#This Row],[Total Over Time in Hours]]*Table5[[#This Row],[Rate Per hour]]</f>
        <v>0</v>
      </c>
    </row>
    <row r="700" spans="1:8" x14ac:dyDescent="0.3">
      <c r="A700" s="1" t="s">
        <v>775</v>
      </c>
      <c r="B700" s="14" t="s">
        <v>7</v>
      </c>
      <c r="C700" s="14" t="s">
        <v>32</v>
      </c>
      <c r="D700" s="15">
        <v>63020</v>
      </c>
      <c r="E700" s="14" t="s">
        <v>915</v>
      </c>
      <c r="F700" s="14">
        <v>0</v>
      </c>
      <c r="G700" s="30">
        <f t="shared" si="10"/>
        <v>20</v>
      </c>
      <c r="H700" s="34">
        <f>bonus_calc2[[#This Row],[Total Over Time in Hours]]*Table5[[#This Row],[Rate Per hour]]</f>
        <v>0</v>
      </c>
    </row>
    <row r="701" spans="1:8" x14ac:dyDescent="0.3">
      <c r="A701" s="1" t="s">
        <v>776</v>
      </c>
      <c r="B701" s="14" t="s">
        <v>7</v>
      </c>
      <c r="C701" s="14" t="s">
        <v>17</v>
      </c>
      <c r="D701" s="15">
        <v>75920</v>
      </c>
      <c r="E701" s="14" t="s">
        <v>915</v>
      </c>
      <c r="F701" s="14">
        <v>0</v>
      </c>
      <c r="G701" s="30">
        <f t="shared" si="10"/>
        <v>20</v>
      </c>
      <c r="H701" s="34">
        <f>bonus_calc2[[#This Row],[Total Over Time in Hours]]*Table5[[#This Row],[Rate Per hour]]</f>
        <v>0</v>
      </c>
    </row>
    <row r="702" spans="1:8" x14ac:dyDescent="0.3">
      <c r="A702" s="1" t="s">
        <v>777</v>
      </c>
      <c r="B702" s="14" t="s">
        <v>7</v>
      </c>
      <c r="C702" s="14" t="s">
        <v>37</v>
      </c>
      <c r="D702" s="15">
        <v>93080</v>
      </c>
      <c r="E702" s="14" t="s">
        <v>915</v>
      </c>
      <c r="F702" s="14">
        <v>0</v>
      </c>
      <c r="G702" s="30">
        <f t="shared" si="10"/>
        <v>20</v>
      </c>
      <c r="H702" s="34">
        <f>bonus_calc2[[#This Row],[Total Over Time in Hours]]*Table5[[#This Row],[Rate Per hour]]</f>
        <v>0</v>
      </c>
    </row>
    <row r="703" spans="1:8" x14ac:dyDescent="0.3">
      <c r="A703" s="1" t="s">
        <v>778</v>
      </c>
      <c r="B703" s="14" t="s">
        <v>7</v>
      </c>
      <c r="C703" s="14" t="s">
        <v>8</v>
      </c>
      <c r="D703" s="15">
        <v>68860</v>
      </c>
      <c r="E703" s="14" t="s">
        <v>915</v>
      </c>
      <c r="F703" s="14">
        <v>0</v>
      </c>
      <c r="G703" s="30">
        <f t="shared" si="10"/>
        <v>20</v>
      </c>
      <c r="H703" s="34">
        <f>bonus_calc2[[#This Row],[Total Over Time in Hours]]*Table5[[#This Row],[Rate Per hour]]</f>
        <v>0</v>
      </c>
    </row>
    <row r="704" spans="1:8" x14ac:dyDescent="0.3">
      <c r="A704" s="1" t="s">
        <v>779</v>
      </c>
      <c r="B704" s="14" t="s">
        <v>7</v>
      </c>
      <c r="C704" s="14" t="s">
        <v>17</v>
      </c>
      <c r="D704" s="15">
        <v>118980</v>
      </c>
      <c r="E704" s="14" t="s">
        <v>915</v>
      </c>
      <c r="F704" s="14">
        <v>0</v>
      </c>
      <c r="G704" s="30">
        <f t="shared" si="10"/>
        <v>20</v>
      </c>
      <c r="H704" s="34">
        <f>bonus_calc2[[#This Row],[Total Over Time in Hours]]*Table5[[#This Row],[Rate Per hour]]</f>
        <v>0</v>
      </c>
    </row>
    <row r="705" spans="1:8" x14ac:dyDescent="0.3">
      <c r="A705" s="1" t="s">
        <v>780</v>
      </c>
      <c r="B705" s="14" t="s">
        <v>12</v>
      </c>
      <c r="C705" s="14" t="s">
        <v>48</v>
      </c>
      <c r="D705" s="15">
        <v>106460</v>
      </c>
      <c r="E705" s="14" t="s">
        <v>921</v>
      </c>
      <c r="F705" s="14">
        <v>10</v>
      </c>
      <c r="G705" s="30">
        <f t="shared" si="10"/>
        <v>20</v>
      </c>
      <c r="H705" s="34">
        <f>bonus_calc2[[#This Row],[Total Over Time in Hours]]*Table5[[#This Row],[Rate Per hour]]</f>
        <v>200</v>
      </c>
    </row>
    <row r="706" spans="1:8" x14ac:dyDescent="0.3">
      <c r="A706" s="1" t="s">
        <v>781</v>
      </c>
      <c r="B706" s="14" t="s">
        <v>7</v>
      </c>
      <c r="C706" s="14" t="s">
        <v>8</v>
      </c>
      <c r="D706" s="15">
        <v>70650</v>
      </c>
      <c r="E706" s="14" t="s">
        <v>915</v>
      </c>
      <c r="F706" s="14">
        <v>0</v>
      </c>
      <c r="G706" s="30">
        <f t="shared" ref="G706:G769" si="11">IF(F706&lt;30, 20, IF(F706&lt;60, 40, 60))</f>
        <v>20</v>
      </c>
      <c r="H706" s="34">
        <f>bonus_calc2[[#This Row],[Total Over Time in Hours]]*Table5[[#This Row],[Rate Per hour]]</f>
        <v>0</v>
      </c>
    </row>
    <row r="707" spans="1:8" x14ac:dyDescent="0.3">
      <c r="A707" s="1" t="s">
        <v>783</v>
      </c>
      <c r="B707" s="14" t="s">
        <v>12</v>
      </c>
      <c r="C707" s="14" t="s">
        <v>17</v>
      </c>
      <c r="D707" s="15">
        <v>101120</v>
      </c>
      <c r="E707" s="14" t="s">
        <v>915</v>
      </c>
      <c r="F707" s="14">
        <v>0</v>
      </c>
      <c r="G707" s="30">
        <f t="shared" si="11"/>
        <v>20</v>
      </c>
      <c r="H707" s="34">
        <f>bonus_calc2[[#This Row],[Total Over Time in Hours]]*Table5[[#This Row],[Rate Per hour]]</f>
        <v>0</v>
      </c>
    </row>
    <row r="708" spans="1:8" x14ac:dyDescent="0.3">
      <c r="A708" s="1" t="s">
        <v>784</v>
      </c>
      <c r="B708" s="14" t="s">
        <v>12</v>
      </c>
      <c r="C708" s="14" t="s">
        <v>17</v>
      </c>
      <c r="D708" s="15">
        <v>77050</v>
      </c>
      <c r="E708" s="14" t="s">
        <v>921</v>
      </c>
      <c r="F708" s="14">
        <v>40</v>
      </c>
      <c r="G708" s="30">
        <f t="shared" si="11"/>
        <v>40</v>
      </c>
      <c r="H708" s="34">
        <f>bonus_calc2[[#This Row],[Total Over Time in Hours]]*Table5[[#This Row],[Rate Per hour]]</f>
        <v>1600</v>
      </c>
    </row>
    <row r="709" spans="1:8" x14ac:dyDescent="0.3">
      <c r="A709" s="1" t="s">
        <v>785</v>
      </c>
      <c r="B709" s="14" t="s">
        <v>12</v>
      </c>
      <c r="C709" s="14" t="s">
        <v>48</v>
      </c>
      <c r="D709" s="15">
        <v>41930</v>
      </c>
      <c r="E709" s="14" t="s">
        <v>921</v>
      </c>
      <c r="F709" s="14">
        <v>10</v>
      </c>
      <c r="G709" s="30">
        <f t="shared" si="11"/>
        <v>20</v>
      </c>
      <c r="H709" s="34">
        <f>bonus_calc2[[#This Row],[Total Over Time in Hours]]*Table5[[#This Row],[Rate Per hour]]</f>
        <v>200</v>
      </c>
    </row>
    <row r="710" spans="1:8" x14ac:dyDescent="0.3">
      <c r="A710" s="1" t="s">
        <v>786</v>
      </c>
      <c r="B710" s="14" t="s">
        <v>12</v>
      </c>
      <c r="C710" s="14" t="s">
        <v>13</v>
      </c>
      <c r="D710" s="15">
        <v>89360</v>
      </c>
      <c r="E710" s="14" t="s">
        <v>915</v>
      </c>
      <c r="F710" s="14">
        <v>0</v>
      </c>
      <c r="G710" s="30">
        <f t="shared" si="11"/>
        <v>20</v>
      </c>
      <c r="H710" s="34">
        <f>bonus_calc2[[#This Row],[Total Over Time in Hours]]*Table5[[#This Row],[Rate Per hour]]</f>
        <v>0</v>
      </c>
    </row>
    <row r="711" spans="1:8" x14ac:dyDescent="0.3">
      <c r="A711" s="1" t="s">
        <v>787</v>
      </c>
      <c r="B711" s="14" t="s">
        <v>7</v>
      </c>
      <c r="C711" s="14" t="s">
        <v>50</v>
      </c>
      <c r="D711" s="15">
        <v>37840</v>
      </c>
      <c r="E711" s="14" t="s">
        <v>921</v>
      </c>
      <c r="F711" s="14">
        <v>0</v>
      </c>
      <c r="G711" s="30">
        <f t="shared" si="11"/>
        <v>20</v>
      </c>
      <c r="H711" s="34">
        <f>bonus_calc2[[#This Row],[Total Over Time in Hours]]*Table5[[#This Row],[Rate Per hour]]</f>
        <v>0</v>
      </c>
    </row>
    <row r="712" spans="1:8" x14ac:dyDescent="0.3">
      <c r="A712" s="1" t="s">
        <v>788</v>
      </c>
      <c r="B712" s="14" t="s">
        <v>12</v>
      </c>
      <c r="C712" s="14" t="s">
        <v>63</v>
      </c>
      <c r="D712" s="15">
        <v>89160</v>
      </c>
      <c r="E712" s="14" t="s">
        <v>915</v>
      </c>
      <c r="F712" s="14">
        <v>0</v>
      </c>
      <c r="G712" s="30">
        <f t="shared" si="11"/>
        <v>20</v>
      </c>
      <c r="H712" s="34">
        <f>bonus_calc2[[#This Row],[Total Over Time in Hours]]*Table5[[#This Row],[Rate Per hour]]</f>
        <v>0</v>
      </c>
    </row>
    <row r="713" spans="1:8" x14ac:dyDescent="0.3">
      <c r="A713" s="1" t="s">
        <v>790</v>
      </c>
      <c r="B713" s="14" t="s">
        <v>7</v>
      </c>
      <c r="C713" s="14" t="s">
        <v>37</v>
      </c>
      <c r="D713" s="15">
        <v>74110</v>
      </c>
      <c r="E713" s="14" t="s">
        <v>921</v>
      </c>
      <c r="F713" s="14">
        <v>60</v>
      </c>
      <c r="G713" s="30">
        <f t="shared" si="11"/>
        <v>60</v>
      </c>
      <c r="H713" s="34">
        <f>bonus_calc2[[#This Row],[Total Over Time in Hours]]*Table5[[#This Row],[Rate Per hour]]</f>
        <v>3600</v>
      </c>
    </row>
    <row r="714" spans="1:8" x14ac:dyDescent="0.3">
      <c r="A714" s="1" t="s">
        <v>791</v>
      </c>
      <c r="B714" s="14" t="s">
        <v>12</v>
      </c>
      <c r="C714" s="14" t="s">
        <v>50</v>
      </c>
      <c r="D714" s="15">
        <v>31630</v>
      </c>
      <c r="E714" s="14" t="s">
        <v>915</v>
      </c>
      <c r="F714" s="14">
        <v>0</v>
      </c>
      <c r="G714" s="30">
        <f t="shared" si="11"/>
        <v>20</v>
      </c>
      <c r="H714" s="34">
        <f>bonus_calc2[[#This Row],[Total Over Time in Hours]]*Table5[[#This Row],[Rate Per hour]]</f>
        <v>0</v>
      </c>
    </row>
    <row r="715" spans="1:8" x14ac:dyDescent="0.3">
      <c r="A715" s="1" t="s">
        <v>792</v>
      </c>
      <c r="B715" s="14" t="s">
        <v>7</v>
      </c>
      <c r="C715" s="14" t="s">
        <v>50</v>
      </c>
      <c r="D715" s="15">
        <v>40910</v>
      </c>
      <c r="E715" s="14" t="s">
        <v>915</v>
      </c>
      <c r="F715" s="14">
        <v>0</v>
      </c>
      <c r="G715" s="30">
        <f t="shared" si="11"/>
        <v>20</v>
      </c>
      <c r="H715" s="34">
        <f>bonus_calc2[[#This Row],[Total Over Time in Hours]]*Table5[[#This Row],[Rate Per hour]]</f>
        <v>0</v>
      </c>
    </row>
    <row r="716" spans="1:8" x14ac:dyDescent="0.3">
      <c r="A716" s="1" t="s">
        <v>793</v>
      </c>
      <c r="B716" s="14" t="s">
        <v>12</v>
      </c>
      <c r="C716" s="14" t="s">
        <v>63</v>
      </c>
      <c r="D716" s="15">
        <v>32190</v>
      </c>
      <c r="E716" s="14" t="s">
        <v>915</v>
      </c>
      <c r="F716" s="14">
        <v>0</v>
      </c>
      <c r="G716" s="30">
        <f t="shared" si="11"/>
        <v>20</v>
      </c>
      <c r="H716" s="34">
        <f>bonus_calc2[[#This Row],[Total Over Time in Hours]]*Table5[[#This Row],[Rate Per hour]]</f>
        <v>0</v>
      </c>
    </row>
    <row r="717" spans="1:8" x14ac:dyDescent="0.3">
      <c r="A717" s="1" t="s">
        <v>794</v>
      </c>
      <c r="B717" s="14" t="s">
        <v>7</v>
      </c>
      <c r="C717" s="14" t="s">
        <v>37</v>
      </c>
      <c r="D717" s="15">
        <v>73490</v>
      </c>
      <c r="E717" s="14" t="s">
        <v>921</v>
      </c>
      <c r="F717" s="14">
        <v>10</v>
      </c>
      <c r="G717" s="30">
        <f t="shared" si="11"/>
        <v>20</v>
      </c>
      <c r="H717" s="34">
        <f>bonus_calc2[[#This Row],[Total Over Time in Hours]]*Table5[[#This Row],[Rate Per hour]]</f>
        <v>200</v>
      </c>
    </row>
    <row r="718" spans="1:8" x14ac:dyDescent="0.3">
      <c r="A718" s="1" t="s">
        <v>795</v>
      </c>
      <c r="B718" s="14" t="s">
        <v>12</v>
      </c>
      <c r="C718" s="14" t="s">
        <v>50</v>
      </c>
      <c r="D718" s="15">
        <v>52220</v>
      </c>
      <c r="E718" s="14" t="s">
        <v>915</v>
      </c>
      <c r="F718" s="14">
        <v>0</v>
      </c>
      <c r="G718" s="30">
        <f t="shared" si="11"/>
        <v>20</v>
      </c>
      <c r="H718" s="34">
        <f>bonus_calc2[[#This Row],[Total Over Time in Hours]]*Table5[[#This Row],[Rate Per hour]]</f>
        <v>0</v>
      </c>
    </row>
    <row r="719" spans="1:8" x14ac:dyDescent="0.3">
      <c r="A719" s="1" t="s">
        <v>796</v>
      </c>
      <c r="B719" s="14" t="s">
        <v>12</v>
      </c>
      <c r="C719" s="14" t="s">
        <v>45</v>
      </c>
      <c r="D719" s="15">
        <v>68900</v>
      </c>
      <c r="E719" s="14" t="s">
        <v>915</v>
      </c>
      <c r="F719" s="14">
        <v>0</v>
      </c>
      <c r="G719" s="30">
        <f t="shared" si="11"/>
        <v>20</v>
      </c>
      <c r="H719" s="34">
        <f>bonus_calc2[[#This Row],[Total Over Time in Hours]]*Table5[[#This Row],[Rate Per hour]]</f>
        <v>0</v>
      </c>
    </row>
    <row r="720" spans="1:8" x14ac:dyDescent="0.3">
      <c r="A720" s="1" t="s">
        <v>797</v>
      </c>
      <c r="B720" s="14" t="s">
        <v>7</v>
      </c>
      <c r="C720" s="14" t="s">
        <v>29</v>
      </c>
      <c r="D720" s="15">
        <v>83750</v>
      </c>
      <c r="E720" s="14" t="s">
        <v>921</v>
      </c>
      <c r="F720" s="14">
        <v>10</v>
      </c>
      <c r="G720" s="30">
        <f t="shared" si="11"/>
        <v>20</v>
      </c>
      <c r="H720" s="34">
        <f>bonus_calc2[[#This Row],[Total Over Time in Hours]]*Table5[[#This Row],[Rate Per hour]]</f>
        <v>200</v>
      </c>
    </row>
    <row r="721" spans="1:8" x14ac:dyDescent="0.3">
      <c r="A721" s="1" t="s">
        <v>798</v>
      </c>
      <c r="B721" s="14" t="s">
        <v>12</v>
      </c>
      <c r="C721" s="14" t="s">
        <v>50</v>
      </c>
      <c r="D721" s="15">
        <v>110970</v>
      </c>
      <c r="E721" s="14" t="s">
        <v>921</v>
      </c>
      <c r="F721" s="14">
        <v>10</v>
      </c>
      <c r="G721" s="30">
        <f t="shared" si="11"/>
        <v>20</v>
      </c>
      <c r="H721" s="34">
        <f>bonus_calc2[[#This Row],[Total Over Time in Hours]]*Table5[[#This Row],[Rate Per hour]]</f>
        <v>200</v>
      </c>
    </row>
    <row r="722" spans="1:8" x14ac:dyDescent="0.3">
      <c r="A722" s="1" t="s">
        <v>799</v>
      </c>
      <c r="B722" s="14" t="s">
        <v>12</v>
      </c>
      <c r="C722" s="14" t="s">
        <v>17</v>
      </c>
      <c r="D722" s="15">
        <v>49520</v>
      </c>
      <c r="E722" s="14" t="s">
        <v>921</v>
      </c>
      <c r="F722" s="14">
        <v>40</v>
      </c>
      <c r="G722" s="30">
        <f t="shared" si="11"/>
        <v>40</v>
      </c>
      <c r="H722" s="34">
        <f>bonus_calc2[[#This Row],[Total Over Time in Hours]]*Table5[[#This Row],[Rate Per hour]]</f>
        <v>1600</v>
      </c>
    </row>
    <row r="723" spans="1:8" x14ac:dyDescent="0.3">
      <c r="A723" s="1" t="s">
        <v>800</v>
      </c>
      <c r="B723" s="14" t="s">
        <v>12</v>
      </c>
      <c r="C723" s="14" t="s">
        <v>19</v>
      </c>
      <c r="D723" s="15">
        <v>86560</v>
      </c>
      <c r="E723" s="14" t="s">
        <v>921</v>
      </c>
      <c r="F723" s="14">
        <v>30</v>
      </c>
      <c r="G723" s="30">
        <f t="shared" si="11"/>
        <v>40</v>
      </c>
      <c r="H723" s="34">
        <f>bonus_calc2[[#This Row],[Total Over Time in Hours]]*Table5[[#This Row],[Rate Per hour]]</f>
        <v>1200</v>
      </c>
    </row>
    <row r="724" spans="1:8" x14ac:dyDescent="0.3">
      <c r="A724" s="1" t="s">
        <v>801</v>
      </c>
      <c r="B724" s="14" t="s">
        <v>12</v>
      </c>
      <c r="C724" s="14" t="s">
        <v>32</v>
      </c>
      <c r="D724" s="15">
        <v>35830</v>
      </c>
      <c r="E724" s="14" t="s">
        <v>915</v>
      </c>
      <c r="F724" s="14">
        <v>0</v>
      </c>
      <c r="G724" s="30">
        <f t="shared" si="11"/>
        <v>20</v>
      </c>
      <c r="H724" s="34">
        <f>bonus_calc2[[#This Row],[Total Over Time in Hours]]*Table5[[#This Row],[Rate Per hour]]</f>
        <v>0</v>
      </c>
    </row>
    <row r="725" spans="1:8" x14ac:dyDescent="0.3">
      <c r="A725" s="1" t="s">
        <v>802</v>
      </c>
      <c r="B725" s="14" t="s">
        <v>12</v>
      </c>
      <c r="C725" s="14" t="s">
        <v>24</v>
      </c>
      <c r="D725" s="15">
        <v>53910</v>
      </c>
      <c r="E725" s="14" t="s">
        <v>915</v>
      </c>
      <c r="F725" s="14">
        <v>0</v>
      </c>
      <c r="G725" s="30">
        <f t="shared" si="11"/>
        <v>20</v>
      </c>
      <c r="H725" s="34">
        <f>bonus_calc2[[#This Row],[Total Over Time in Hours]]*Table5[[#This Row],[Rate Per hour]]</f>
        <v>0</v>
      </c>
    </row>
    <row r="726" spans="1:8" x14ac:dyDescent="0.3">
      <c r="A726" s="1" t="s">
        <v>803</v>
      </c>
      <c r="B726" s="14" t="s">
        <v>7</v>
      </c>
      <c r="C726" s="14" t="s">
        <v>37</v>
      </c>
      <c r="D726" s="15">
        <v>109870</v>
      </c>
      <c r="E726" s="14" t="s">
        <v>915</v>
      </c>
      <c r="F726" s="14">
        <v>0</v>
      </c>
      <c r="G726" s="30">
        <f t="shared" si="11"/>
        <v>20</v>
      </c>
      <c r="H726" s="34">
        <f>bonus_calc2[[#This Row],[Total Over Time in Hours]]*Table5[[#This Row],[Rate Per hour]]</f>
        <v>0</v>
      </c>
    </row>
    <row r="727" spans="1:8" x14ac:dyDescent="0.3">
      <c r="A727" s="1" t="s">
        <v>804</v>
      </c>
      <c r="B727" s="14" t="s">
        <v>12</v>
      </c>
      <c r="C727" s="14" t="s">
        <v>19</v>
      </c>
      <c r="D727" s="15">
        <v>61620</v>
      </c>
      <c r="E727" s="14" t="s">
        <v>921</v>
      </c>
      <c r="F727" s="14">
        <v>10</v>
      </c>
      <c r="G727" s="30">
        <f t="shared" si="11"/>
        <v>20</v>
      </c>
      <c r="H727" s="34">
        <f>bonus_calc2[[#This Row],[Total Over Time in Hours]]*Table5[[#This Row],[Rate Per hour]]</f>
        <v>200</v>
      </c>
    </row>
    <row r="728" spans="1:8" x14ac:dyDescent="0.3">
      <c r="A728" s="1" t="s">
        <v>805</v>
      </c>
      <c r="B728" s="14" t="s">
        <v>7</v>
      </c>
      <c r="C728" s="14" t="s">
        <v>19</v>
      </c>
      <c r="D728" s="15">
        <v>67960</v>
      </c>
      <c r="E728" s="14" t="s">
        <v>915</v>
      </c>
      <c r="F728" s="14">
        <v>0</v>
      </c>
      <c r="G728" s="30">
        <f t="shared" si="11"/>
        <v>20</v>
      </c>
      <c r="H728" s="34">
        <f>bonus_calc2[[#This Row],[Total Over Time in Hours]]*Table5[[#This Row],[Rate Per hour]]</f>
        <v>0</v>
      </c>
    </row>
    <row r="729" spans="1:8" x14ac:dyDescent="0.3">
      <c r="A729" s="1" t="s">
        <v>806</v>
      </c>
      <c r="B729" s="14" t="s">
        <v>12</v>
      </c>
      <c r="C729" s="14" t="s">
        <v>63</v>
      </c>
      <c r="D729" s="15">
        <v>57000</v>
      </c>
      <c r="E729" s="14" t="s">
        <v>915</v>
      </c>
      <c r="F729" s="14">
        <v>0</v>
      </c>
      <c r="G729" s="30">
        <f t="shared" si="11"/>
        <v>20</v>
      </c>
      <c r="H729" s="34">
        <f>bonus_calc2[[#This Row],[Total Over Time in Hours]]*Table5[[#This Row],[Rate Per hour]]</f>
        <v>0</v>
      </c>
    </row>
    <row r="730" spans="1:8" x14ac:dyDescent="0.3">
      <c r="A730" s="1" t="s">
        <v>807</v>
      </c>
      <c r="B730" s="14" t="s">
        <v>12</v>
      </c>
      <c r="C730" s="14" t="s">
        <v>8</v>
      </c>
      <c r="D730" s="15">
        <v>70610</v>
      </c>
      <c r="E730" s="14" t="s">
        <v>915</v>
      </c>
      <c r="F730" s="14">
        <v>0</v>
      </c>
      <c r="G730" s="30">
        <f t="shared" si="11"/>
        <v>20</v>
      </c>
      <c r="H730" s="34">
        <f>bonus_calc2[[#This Row],[Total Over Time in Hours]]*Table5[[#This Row],[Rate Per hour]]</f>
        <v>0</v>
      </c>
    </row>
    <row r="731" spans="1:8" x14ac:dyDescent="0.3">
      <c r="A731" s="1" t="s">
        <v>808</v>
      </c>
      <c r="B731" s="14" t="s">
        <v>7</v>
      </c>
      <c r="C731" s="14" t="s">
        <v>17</v>
      </c>
      <c r="D731" s="15">
        <v>51860</v>
      </c>
      <c r="E731" s="14" t="s">
        <v>921</v>
      </c>
      <c r="F731" s="14">
        <v>10</v>
      </c>
      <c r="G731" s="30">
        <f t="shared" si="11"/>
        <v>20</v>
      </c>
      <c r="H731" s="34">
        <f>bonus_calc2[[#This Row],[Total Over Time in Hours]]*Table5[[#This Row],[Rate Per hour]]</f>
        <v>200</v>
      </c>
    </row>
    <row r="732" spans="1:8" x14ac:dyDescent="0.3">
      <c r="A732" s="1" t="s">
        <v>809</v>
      </c>
      <c r="B732" s="14" t="s">
        <v>12</v>
      </c>
      <c r="C732" s="14" t="s">
        <v>32</v>
      </c>
      <c r="D732" s="15">
        <v>60130</v>
      </c>
      <c r="E732" s="14" t="s">
        <v>921</v>
      </c>
      <c r="F732" s="14">
        <v>0</v>
      </c>
      <c r="G732" s="30">
        <f t="shared" si="11"/>
        <v>20</v>
      </c>
      <c r="H732" s="34">
        <f>bonus_calc2[[#This Row],[Total Over Time in Hours]]*Table5[[#This Row],[Rate Per hour]]</f>
        <v>0</v>
      </c>
    </row>
    <row r="733" spans="1:8" x14ac:dyDescent="0.3">
      <c r="A733" s="1" t="s">
        <v>810</v>
      </c>
      <c r="B733" s="14" t="s">
        <v>7</v>
      </c>
      <c r="C733" s="14" t="s">
        <v>29</v>
      </c>
      <c r="D733" s="15">
        <v>72040</v>
      </c>
      <c r="E733" s="14" t="s">
        <v>921</v>
      </c>
      <c r="F733" s="14">
        <v>10</v>
      </c>
      <c r="G733" s="30">
        <f t="shared" si="11"/>
        <v>20</v>
      </c>
      <c r="H733" s="34">
        <f>bonus_calc2[[#This Row],[Total Over Time in Hours]]*Table5[[#This Row],[Rate Per hour]]</f>
        <v>200</v>
      </c>
    </row>
    <row r="734" spans="1:8" x14ac:dyDescent="0.3">
      <c r="A734" s="1" t="s">
        <v>811</v>
      </c>
      <c r="B734" s="14" t="s">
        <v>7</v>
      </c>
      <c r="C734" s="14" t="s">
        <v>17</v>
      </c>
      <c r="D734" s="15">
        <v>108450</v>
      </c>
      <c r="E734" s="14" t="s">
        <v>915</v>
      </c>
      <c r="F734" s="14">
        <v>0</v>
      </c>
      <c r="G734" s="30">
        <f t="shared" si="11"/>
        <v>20</v>
      </c>
      <c r="H734" s="34">
        <f>bonus_calc2[[#This Row],[Total Over Time in Hours]]*Table5[[#This Row],[Rate Per hour]]</f>
        <v>0</v>
      </c>
    </row>
    <row r="735" spans="1:8" x14ac:dyDescent="0.3">
      <c r="A735" s="1" t="s">
        <v>812</v>
      </c>
      <c r="B735" s="14" t="s">
        <v>7</v>
      </c>
      <c r="C735" s="14" t="s">
        <v>8</v>
      </c>
      <c r="D735" s="15">
        <v>58260</v>
      </c>
      <c r="E735" s="14" t="s">
        <v>915</v>
      </c>
      <c r="F735" s="14">
        <v>0</v>
      </c>
      <c r="G735" s="30">
        <f t="shared" si="11"/>
        <v>20</v>
      </c>
      <c r="H735" s="34">
        <f>bonus_calc2[[#This Row],[Total Over Time in Hours]]*Table5[[#This Row],[Rate Per hour]]</f>
        <v>0</v>
      </c>
    </row>
    <row r="736" spans="1:8" x14ac:dyDescent="0.3">
      <c r="A736" s="1" t="s">
        <v>813</v>
      </c>
      <c r="B736" s="14" t="s">
        <v>7</v>
      </c>
      <c r="C736" s="14" t="s">
        <v>13</v>
      </c>
      <c r="D736" s="15">
        <v>112650</v>
      </c>
      <c r="E736" s="14" t="s">
        <v>915</v>
      </c>
      <c r="F736" s="14">
        <v>0</v>
      </c>
      <c r="G736" s="30">
        <f t="shared" si="11"/>
        <v>20</v>
      </c>
      <c r="H736" s="34">
        <f>bonus_calc2[[#This Row],[Total Over Time in Hours]]*Table5[[#This Row],[Rate Per hour]]</f>
        <v>0</v>
      </c>
    </row>
    <row r="737" spans="1:8" x14ac:dyDescent="0.3">
      <c r="A737" s="1" t="s">
        <v>814</v>
      </c>
      <c r="B737" s="14" t="s">
        <v>12</v>
      </c>
      <c r="C737" s="14" t="s">
        <v>17</v>
      </c>
      <c r="D737" s="15">
        <v>106930</v>
      </c>
      <c r="E737" s="14" t="s">
        <v>915</v>
      </c>
      <c r="F737" s="14">
        <v>0</v>
      </c>
      <c r="G737" s="30">
        <f t="shared" si="11"/>
        <v>20</v>
      </c>
      <c r="H737" s="34">
        <f>bonus_calc2[[#This Row],[Total Over Time in Hours]]*Table5[[#This Row],[Rate Per hour]]</f>
        <v>0</v>
      </c>
    </row>
    <row r="738" spans="1:8" x14ac:dyDescent="0.3">
      <c r="A738" s="1" t="s">
        <v>815</v>
      </c>
      <c r="B738" s="14" t="s">
        <v>12</v>
      </c>
      <c r="C738" s="14" t="s">
        <v>29</v>
      </c>
      <c r="D738" s="15">
        <v>70020</v>
      </c>
      <c r="E738" s="14" t="s">
        <v>915</v>
      </c>
      <c r="F738" s="14">
        <v>0</v>
      </c>
      <c r="G738" s="30">
        <f t="shared" si="11"/>
        <v>20</v>
      </c>
      <c r="H738" s="34">
        <f>bonus_calc2[[#This Row],[Total Over Time in Hours]]*Table5[[#This Row],[Rate Per hour]]</f>
        <v>0</v>
      </c>
    </row>
    <row r="739" spans="1:8" x14ac:dyDescent="0.3">
      <c r="A739" s="1" t="s">
        <v>816</v>
      </c>
      <c r="B739" s="14" t="s">
        <v>7</v>
      </c>
      <c r="C739" s="14" t="s">
        <v>923</v>
      </c>
      <c r="D739" s="15">
        <v>35670</v>
      </c>
      <c r="E739" s="14" t="s">
        <v>915</v>
      </c>
      <c r="F739" s="14">
        <v>0</v>
      </c>
      <c r="G739" s="30">
        <f t="shared" si="11"/>
        <v>20</v>
      </c>
      <c r="H739" s="34">
        <f>bonus_calc2[[#This Row],[Total Over Time in Hours]]*Table5[[#This Row],[Rate Per hour]]</f>
        <v>0</v>
      </c>
    </row>
    <row r="740" spans="1:8" x14ac:dyDescent="0.3">
      <c r="A740" s="1" t="s">
        <v>817</v>
      </c>
      <c r="B740" s="14" t="s">
        <v>12</v>
      </c>
      <c r="C740" s="14" t="s">
        <v>8</v>
      </c>
      <c r="D740" s="15">
        <v>67630</v>
      </c>
      <c r="E740" s="14" t="s">
        <v>915</v>
      </c>
      <c r="F740" s="14">
        <v>0</v>
      </c>
      <c r="G740" s="30">
        <f t="shared" si="11"/>
        <v>20</v>
      </c>
      <c r="H740" s="34">
        <f>bonus_calc2[[#This Row],[Total Over Time in Hours]]*Table5[[#This Row],[Rate Per hour]]</f>
        <v>0</v>
      </c>
    </row>
    <row r="741" spans="1:8" x14ac:dyDescent="0.3">
      <c r="A741" s="1" t="s">
        <v>818</v>
      </c>
      <c r="B741" s="14" t="s">
        <v>12</v>
      </c>
      <c r="C741" s="14" t="s">
        <v>8</v>
      </c>
      <c r="D741" s="15">
        <v>82300</v>
      </c>
      <c r="E741" s="14" t="s">
        <v>915</v>
      </c>
      <c r="F741" s="14">
        <v>0</v>
      </c>
      <c r="G741" s="30">
        <f t="shared" si="11"/>
        <v>20</v>
      </c>
      <c r="H741" s="34">
        <f>bonus_calc2[[#This Row],[Total Over Time in Hours]]*Table5[[#This Row],[Rate Per hour]]</f>
        <v>0</v>
      </c>
    </row>
    <row r="742" spans="1:8" x14ac:dyDescent="0.3">
      <c r="A742" s="1" t="s">
        <v>819</v>
      </c>
      <c r="B742" s="14" t="s">
        <v>7</v>
      </c>
      <c r="C742" s="14" t="s">
        <v>17</v>
      </c>
      <c r="D742" s="15">
        <v>114870</v>
      </c>
      <c r="E742" s="14" t="s">
        <v>915</v>
      </c>
      <c r="F742" s="14">
        <v>0</v>
      </c>
      <c r="G742" s="30">
        <f t="shared" si="11"/>
        <v>20</v>
      </c>
      <c r="H742" s="34">
        <f>bonus_calc2[[#This Row],[Total Over Time in Hours]]*Table5[[#This Row],[Rate Per hour]]</f>
        <v>0</v>
      </c>
    </row>
    <row r="743" spans="1:8" x14ac:dyDescent="0.3">
      <c r="A743" s="1" t="s">
        <v>820</v>
      </c>
      <c r="B743" s="14" t="s">
        <v>7</v>
      </c>
      <c r="C743" s="14" t="s">
        <v>17</v>
      </c>
      <c r="D743" s="15">
        <v>71030</v>
      </c>
      <c r="E743" s="14" t="s">
        <v>915</v>
      </c>
      <c r="F743" s="14">
        <v>0</v>
      </c>
      <c r="G743" s="30">
        <f t="shared" si="11"/>
        <v>20</v>
      </c>
      <c r="H743" s="34">
        <f>bonus_calc2[[#This Row],[Total Over Time in Hours]]*Table5[[#This Row],[Rate Per hour]]</f>
        <v>0</v>
      </c>
    </row>
    <row r="744" spans="1:8" x14ac:dyDescent="0.3">
      <c r="A744" s="1" t="s">
        <v>821</v>
      </c>
      <c r="B744" s="14" t="s">
        <v>12</v>
      </c>
      <c r="C744" s="14" t="s">
        <v>29</v>
      </c>
      <c r="D744" s="15">
        <v>52750</v>
      </c>
      <c r="E744" s="14" t="s">
        <v>915</v>
      </c>
      <c r="F744" s="14">
        <v>0</v>
      </c>
      <c r="G744" s="30">
        <f t="shared" si="11"/>
        <v>20</v>
      </c>
      <c r="H744" s="34">
        <f>bonus_calc2[[#This Row],[Total Over Time in Hours]]*Table5[[#This Row],[Rate Per hour]]</f>
        <v>0</v>
      </c>
    </row>
    <row r="745" spans="1:8" x14ac:dyDescent="0.3">
      <c r="A745" s="1" t="s">
        <v>823</v>
      </c>
      <c r="B745" s="14" t="s">
        <v>12</v>
      </c>
      <c r="C745" s="14" t="s">
        <v>37</v>
      </c>
      <c r="D745" s="15">
        <v>85670</v>
      </c>
      <c r="E745" s="14" t="s">
        <v>921</v>
      </c>
      <c r="F745" s="14">
        <v>30</v>
      </c>
      <c r="G745" s="30">
        <f t="shared" si="11"/>
        <v>40</v>
      </c>
      <c r="H745" s="34">
        <f>bonus_calc2[[#This Row],[Total Over Time in Hours]]*Table5[[#This Row],[Rate Per hour]]</f>
        <v>1200</v>
      </c>
    </row>
    <row r="746" spans="1:8" x14ac:dyDescent="0.3">
      <c r="A746" s="1" t="s">
        <v>824</v>
      </c>
      <c r="B746" s="14" t="s">
        <v>7</v>
      </c>
      <c r="C746" s="14" t="s">
        <v>50</v>
      </c>
      <c r="D746" s="15">
        <v>61700</v>
      </c>
      <c r="E746" s="14" t="s">
        <v>915</v>
      </c>
      <c r="F746" s="14">
        <v>0</v>
      </c>
      <c r="G746" s="30">
        <f t="shared" si="11"/>
        <v>20</v>
      </c>
      <c r="H746" s="34">
        <f>bonus_calc2[[#This Row],[Total Over Time in Hours]]*Table5[[#This Row],[Rate Per hour]]</f>
        <v>0</v>
      </c>
    </row>
    <row r="747" spans="1:8" x14ac:dyDescent="0.3">
      <c r="A747" s="1" t="s">
        <v>825</v>
      </c>
      <c r="B747" s="14" t="s">
        <v>7</v>
      </c>
      <c r="C747" s="14" t="s">
        <v>45</v>
      </c>
      <c r="D747" s="15">
        <v>66140</v>
      </c>
      <c r="E747" s="14" t="s">
        <v>921</v>
      </c>
      <c r="F747" s="14">
        <v>30</v>
      </c>
      <c r="G747" s="30">
        <f t="shared" si="11"/>
        <v>40</v>
      </c>
      <c r="H747" s="34">
        <f>bonus_calc2[[#This Row],[Total Over Time in Hours]]*Table5[[#This Row],[Rate Per hour]]</f>
        <v>1200</v>
      </c>
    </row>
    <row r="748" spans="1:8" x14ac:dyDescent="0.3">
      <c r="A748" s="1" t="s">
        <v>826</v>
      </c>
      <c r="B748" s="14" t="s">
        <v>7</v>
      </c>
      <c r="C748" s="14" t="s">
        <v>8</v>
      </c>
      <c r="D748" s="15">
        <v>51860</v>
      </c>
      <c r="E748" s="14" t="s">
        <v>915</v>
      </c>
      <c r="F748" s="14">
        <v>0</v>
      </c>
      <c r="G748" s="30">
        <f t="shared" si="11"/>
        <v>20</v>
      </c>
      <c r="H748" s="34">
        <f>bonus_calc2[[#This Row],[Total Over Time in Hours]]*Table5[[#This Row],[Rate Per hour]]</f>
        <v>0</v>
      </c>
    </row>
    <row r="749" spans="1:8" x14ac:dyDescent="0.3">
      <c r="A749" s="1" t="s">
        <v>827</v>
      </c>
      <c r="B749" s="14" t="s">
        <v>7</v>
      </c>
      <c r="C749" s="14" t="s">
        <v>24</v>
      </c>
      <c r="D749" s="15">
        <v>52670</v>
      </c>
      <c r="E749" s="14" t="s">
        <v>921</v>
      </c>
      <c r="F749" s="14">
        <v>80</v>
      </c>
      <c r="G749" s="30">
        <f t="shared" si="11"/>
        <v>60</v>
      </c>
      <c r="H749" s="34">
        <f>bonus_calc2[[#This Row],[Total Over Time in Hours]]*Table5[[#This Row],[Rate Per hour]]</f>
        <v>4800</v>
      </c>
    </row>
    <row r="750" spans="1:8" x14ac:dyDescent="0.3">
      <c r="A750" s="1" t="s">
        <v>828</v>
      </c>
      <c r="B750" s="14" t="s">
        <v>12</v>
      </c>
      <c r="C750" s="14" t="s">
        <v>32</v>
      </c>
      <c r="D750" s="15">
        <v>61210</v>
      </c>
      <c r="E750" s="14" t="s">
        <v>915</v>
      </c>
      <c r="F750" s="14">
        <v>0</v>
      </c>
      <c r="G750" s="30">
        <f t="shared" si="11"/>
        <v>20</v>
      </c>
      <c r="H750" s="34">
        <f>bonus_calc2[[#This Row],[Total Over Time in Hours]]*Table5[[#This Row],[Rate Per hour]]</f>
        <v>0</v>
      </c>
    </row>
    <row r="751" spans="1:8" x14ac:dyDescent="0.3">
      <c r="A751" s="1" t="s">
        <v>829</v>
      </c>
      <c r="B751" s="14" t="s">
        <v>12</v>
      </c>
      <c r="C751" s="14" t="s">
        <v>19</v>
      </c>
      <c r="D751" s="15">
        <v>68980</v>
      </c>
      <c r="E751" s="14" t="s">
        <v>915</v>
      </c>
      <c r="F751" s="14">
        <v>0</v>
      </c>
      <c r="G751" s="30">
        <f t="shared" si="11"/>
        <v>20</v>
      </c>
      <c r="H751" s="34">
        <f>bonus_calc2[[#This Row],[Total Over Time in Hours]]*Table5[[#This Row],[Rate Per hour]]</f>
        <v>0</v>
      </c>
    </row>
    <row r="752" spans="1:8" x14ac:dyDescent="0.3">
      <c r="A752" s="1" t="s">
        <v>830</v>
      </c>
      <c r="B752" s="14" t="s">
        <v>12</v>
      </c>
      <c r="C752" s="14" t="s">
        <v>8</v>
      </c>
      <c r="D752" s="15">
        <v>29610</v>
      </c>
      <c r="E752" s="14" t="s">
        <v>921</v>
      </c>
      <c r="F752" s="14">
        <v>30</v>
      </c>
      <c r="G752" s="30">
        <f t="shared" si="11"/>
        <v>40</v>
      </c>
      <c r="H752" s="34">
        <f>bonus_calc2[[#This Row],[Total Over Time in Hours]]*Table5[[#This Row],[Rate Per hour]]</f>
        <v>1200</v>
      </c>
    </row>
    <row r="753" spans="1:8" x14ac:dyDescent="0.3">
      <c r="A753" s="1" t="s">
        <v>831</v>
      </c>
      <c r="B753" s="14" t="s">
        <v>12</v>
      </c>
      <c r="C753" s="14" t="s">
        <v>19</v>
      </c>
      <c r="D753" s="15">
        <v>114430</v>
      </c>
      <c r="E753" s="14" t="s">
        <v>915</v>
      </c>
      <c r="F753" s="14">
        <v>0</v>
      </c>
      <c r="G753" s="30">
        <f t="shared" si="11"/>
        <v>20</v>
      </c>
      <c r="H753" s="34">
        <f>bonus_calc2[[#This Row],[Total Over Time in Hours]]*Table5[[#This Row],[Rate Per hour]]</f>
        <v>0</v>
      </c>
    </row>
    <row r="754" spans="1:8" x14ac:dyDescent="0.3">
      <c r="A754" s="1" t="s">
        <v>832</v>
      </c>
      <c r="B754" s="14" t="s">
        <v>7</v>
      </c>
      <c r="C754" s="14" t="s">
        <v>29</v>
      </c>
      <c r="D754" s="15">
        <v>53760</v>
      </c>
      <c r="E754" s="14" t="s">
        <v>915</v>
      </c>
      <c r="F754" s="14">
        <v>0</v>
      </c>
      <c r="G754" s="30">
        <f t="shared" si="11"/>
        <v>20</v>
      </c>
      <c r="H754" s="34">
        <f>bonus_calc2[[#This Row],[Total Over Time in Hours]]*Table5[[#This Row],[Rate Per hour]]</f>
        <v>0</v>
      </c>
    </row>
    <row r="755" spans="1:8" x14ac:dyDescent="0.3">
      <c r="A755" s="1" t="s">
        <v>833</v>
      </c>
      <c r="B755" s="14" t="s">
        <v>7</v>
      </c>
      <c r="C755" s="14" t="s">
        <v>29</v>
      </c>
      <c r="D755" s="15">
        <v>91310</v>
      </c>
      <c r="E755" s="14" t="s">
        <v>921</v>
      </c>
      <c r="F755" s="14">
        <v>10</v>
      </c>
      <c r="G755" s="30">
        <f t="shared" si="11"/>
        <v>20</v>
      </c>
      <c r="H755" s="34">
        <f>bonus_calc2[[#This Row],[Total Over Time in Hours]]*Table5[[#This Row],[Rate Per hour]]</f>
        <v>200</v>
      </c>
    </row>
    <row r="756" spans="1:8" x14ac:dyDescent="0.3">
      <c r="A756" s="1" t="s">
        <v>834</v>
      </c>
      <c r="B756" s="14" t="s">
        <v>7</v>
      </c>
      <c r="C756" s="14" t="s">
        <v>19</v>
      </c>
      <c r="D756" s="15">
        <v>117840</v>
      </c>
      <c r="E756" s="14" t="s">
        <v>915</v>
      </c>
      <c r="F756" s="14">
        <v>0</v>
      </c>
      <c r="G756" s="30">
        <f t="shared" si="11"/>
        <v>20</v>
      </c>
      <c r="H756" s="34">
        <f>bonus_calc2[[#This Row],[Total Over Time in Hours]]*Table5[[#This Row],[Rate Per hour]]</f>
        <v>0</v>
      </c>
    </row>
    <row r="757" spans="1:8" x14ac:dyDescent="0.3">
      <c r="A757" s="1" t="s">
        <v>835</v>
      </c>
      <c r="B757" s="14" t="s">
        <v>12</v>
      </c>
      <c r="C757" s="14" t="s">
        <v>19</v>
      </c>
      <c r="D757" s="15">
        <v>31830</v>
      </c>
      <c r="E757" s="14" t="s">
        <v>915</v>
      </c>
      <c r="F757" s="14">
        <v>0</v>
      </c>
      <c r="G757" s="30">
        <f t="shared" si="11"/>
        <v>20</v>
      </c>
      <c r="H757" s="34">
        <f>bonus_calc2[[#This Row],[Total Over Time in Hours]]*Table5[[#This Row],[Rate Per hour]]</f>
        <v>0</v>
      </c>
    </row>
    <row r="758" spans="1:8" x14ac:dyDescent="0.3">
      <c r="A758" s="1" t="s">
        <v>836</v>
      </c>
      <c r="B758" s="14" t="s">
        <v>7</v>
      </c>
      <c r="C758" s="14" t="s">
        <v>13</v>
      </c>
      <c r="D758" s="15">
        <v>32980</v>
      </c>
      <c r="E758" s="14" t="s">
        <v>915</v>
      </c>
      <c r="F758" s="14">
        <v>0</v>
      </c>
      <c r="G758" s="30">
        <f t="shared" si="11"/>
        <v>20</v>
      </c>
      <c r="H758" s="34">
        <f>bonus_calc2[[#This Row],[Total Over Time in Hours]]*Table5[[#This Row],[Rate Per hour]]</f>
        <v>0</v>
      </c>
    </row>
    <row r="759" spans="1:8" x14ac:dyDescent="0.3">
      <c r="A759" s="1" t="s">
        <v>837</v>
      </c>
      <c r="B759" s="14" t="s">
        <v>7</v>
      </c>
      <c r="C759" s="14" t="s">
        <v>13</v>
      </c>
      <c r="D759" s="15">
        <v>47360</v>
      </c>
      <c r="E759" s="14" t="s">
        <v>915</v>
      </c>
      <c r="F759" s="14">
        <v>0</v>
      </c>
      <c r="G759" s="30">
        <f t="shared" si="11"/>
        <v>20</v>
      </c>
      <c r="H759" s="34">
        <f>bonus_calc2[[#This Row],[Total Over Time in Hours]]*Table5[[#This Row],[Rate Per hour]]</f>
        <v>0</v>
      </c>
    </row>
    <row r="760" spans="1:8" x14ac:dyDescent="0.3">
      <c r="A760" s="1" t="s">
        <v>838</v>
      </c>
      <c r="B760" s="14" t="s">
        <v>12</v>
      </c>
      <c r="C760" s="14" t="s">
        <v>24</v>
      </c>
      <c r="D760" s="15">
        <v>86740</v>
      </c>
      <c r="E760" s="14" t="s">
        <v>921</v>
      </c>
      <c r="F760" s="14">
        <v>30</v>
      </c>
      <c r="G760" s="30">
        <f t="shared" si="11"/>
        <v>40</v>
      </c>
      <c r="H760" s="34">
        <f>bonus_calc2[[#This Row],[Total Over Time in Hours]]*Table5[[#This Row],[Rate Per hour]]</f>
        <v>1200</v>
      </c>
    </row>
    <row r="761" spans="1:8" x14ac:dyDescent="0.3">
      <c r="A761" s="1" t="s">
        <v>839</v>
      </c>
      <c r="B761" s="14" t="s">
        <v>12</v>
      </c>
      <c r="C761" s="14" t="s">
        <v>37</v>
      </c>
      <c r="D761" s="15">
        <v>87400</v>
      </c>
      <c r="E761" s="14" t="s">
        <v>915</v>
      </c>
      <c r="F761" s="14">
        <v>0</v>
      </c>
      <c r="G761" s="30">
        <f t="shared" si="11"/>
        <v>20</v>
      </c>
      <c r="H761" s="34">
        <f>bonus_calc2[[#This Row],[Total Over Time in Hours]]*Table5[[#This Row],[Rate Per hour]]</f>
        <v>0</v>
      </c>
    </row>
    <row r="762" spans="1:8" x14ac:dyDescent="0.3">
      <c r="A762" s="1" t="s">
        <v>840</v>
      </c>
      <c r="B762" s="14" t="s">
        <v>7</v>
      </c>
      <c r="C762" s="14" t="s">
        <v>8</v>
      </c>
      <c r="D762" s="15">
        <v>61620</v>
      </c>
      <c r="E762" s="14" t="s">
        <v>915</v>
      </c>
      <c r="F762" s="14">
        <v>0</v>
      </c>
      <c r="G762" s="30">
        <f t="shared" si="11"/>
        <v>20</v>
      </c>
      <c r="H762" s="34">
        <f>bonus_calc2[[#This Row],[Total Over Time in Hours]]*Table5[[#This Row],[Rate Per hour]]</f>
        <v>0</v>
      </c>
    </row>
    <row r="763" spans="1:8" x14ac:dyDescent="0.3">
      <c r="A763" s="1" t="s">
        <v>841</v>
      </c>
      <c r="B763" s="14" t="s">
        <v>12</v>
      </c>
      <c r="C763" s="14" t="s">
        <v>37</v>
      </c>
      <c r="D763" s="15">
        <v>75090</v>
      </c>
      <c r="E763" s="14" t="s">
        <v>915</v>
      </c>
      <c r="F763" s="14">
        <v>0</v>
      </c>
      <c r="G763" s="30">
        <f t="shared" si="11"/>
        <v>20</v>
      </c>
      <c r="H763" s="34">
        <f>bonus_calc2[[#This Row],[Total Over Time in Hours]]*Table5[[#This Row],[Rate Per hour]]</f>
        <v>0</v>
      </c>
    </row>
    <row r="764" spans="1:8" x14ac:dyDescent="0.3">
      <c r="A764" s="1" t="s">
        <v>843</v>
      </c>
      <c r="B764" s="14" t="s">
        <v>7</v>
      </c>
      <c r="C764" s="14" t="s">
        <v>13</v>
      </c>
      <c r="D764" s="15">
        <v>78020</v>
      </c>
      <c r="E764" s="14" t="s">
        <v>921</v>
      </c>
      <c r="F764" s="14">
        <v>60</v>
      </c>
      <c r="G764" s="30">
        <f t="shared" si="11"/>
        <v>60</v>
      </c>
      <c r="H764" s="34">
        <f>bonus_calc2[[#This Row],[Total Over Time in Hours]]*Table5[[#This Row],[Rate Per hour]]</f>
        <v>3600</v>
      </c>
    </row>
    <row r="765" spans="1:8" x14ac:dyDescent="0.3">
      <c r="A765" s="1" t="s">
        <v>844</v>
      </c>
      <c r="B765" s="14" t="s">
        <v>7</v>
      </c>
      <c r="C765" s="14" t="s">
        <v>45</v>
      </c>
      <c r="D765" s="15">
        <v>88690</v>
      </c>
      <c r="E765" s="14" t="s">
        <v>921</v>
      </c>
      <c r="F765" s="14">
        <v>10</v>
      </c>
      <c r="G765" s="30">
        <f t="shared" si="11"/>
        <v>20</v>
      </c>
      <c r="H765" s="34">
        <f>bonus_calc2[[#This Row],[Total Over Time in Hours]]*Table5[[#This Row],[Rate Per hour]]</f>
        <v>200</v>
      </c>
    </row>
    <row r="766" spans="1:8" x14ac:dyDescent="0.3">
      <c r="A766" s="1" t="s">
        <v>845</v>
      </c>
      <c r="B766" s="14" t="s">
        <v>12</v>
      </c>
      <c r="C766" s="14" t="s">
        <v>32</v>
      </c>
      <c r="D766" s="15">
        <v>92340</v>
      </c>
      <c r="E766" s="14" t="s">
        <v>915</v>
      </c>
      <c r="F766" s="14">
        <v>0</v>
      </c>
      <c r="G766" s="30">
        <f t="shared" si="11"/>
        <v>20</v>
      </c>
      <c r="H766" s="34">
        <f>bonus_calc2[[#This Row],[Total Over Time in Hours]]*Table5[[#This Row],[Rate Per hour]]</f>
        <v>0</v>
      </c>
    </row>
    <row r="767" spans="1:8" x14ac:dyDescent="0.3">
      <c r="A767" s="1" t="s">
        <v>846</v>
      </c>
      <c r="B767" s="14" t="s">
        <v>7</v>
      </c>
      <c r="C767" s="14" t="s">
        <v>63</v>
      </c>
      <c r="D767" s="15">
        <v>99480</v>
      </c>
      <c r="E767" s="14" t="s">
        <v>915</v>
      </c>
      <c r="F767" s="14">
        <v>0</v>
      </c>
      <c r="G767" s="30">
        <f t="shared" si="11"/>
        <v>20</v>
      </c>
      <c r="H767" s="34">
        <f>bonus_calc2[[#This Row],[Total Over Time in Hours]]*Table5[[#This Row],[Rate Per hour]]</f>
        <v>0</v>
      </c>
    </row>
    <row r="768" spans="1:8" x14ac:dyDescent="0.3">
      <c r="A768" s="1" t="s">
        <v>847</v>
      </c>
      <c r="B768" s="14" t="s">
        <v>12</v>
      </c>
      <c r="C768" s="14" t="s">
        <v>923</v>
      </c>
      <c r="D768" s="15">
        <v>80700</v>
      </c>
      <c r="E768" s="14" t="s">
        <v>921</v>
      </c>
      <c r="F768" s="14">
        <v>20</v>
      </c>
      <c r="G768" s="30">
        <f t="shared" si="11"/>
        <v>20</v>
      </c>
      <c r="H768" s="34">
        <f>bonus_calc2[[#This Row],[Total Over Time in Hours]]*Table5[[#This Row],[Rate Per hour]]</f>
        <v>400</v>
      </c>
    </row>
    <row r="769" spans="1:8" x14ac:dyDescent="0.3">
      <c r="A769" s="1" t="s">
        <v>848</v>
      </c>
      <c r="B769" s="14" t="s">
        <v>12</v>
      </c>
      <c r="C769" s="14" t="s">
        <v>24</v>
      </c>
      <c r="D769" s="15">
        <v>58830</v>
      </c>
      <c r="E769" s="14" t="s">
        <v>915</v>
      </c>
      <c r="F769" s="14">
        <v>0</v>
      </c>
      <c r="G769" s="30">
        <f t="shared" si="11"/>
        <v>20</v>
      </c>
      <c r="H769" s="34">
        <f>bonus_calc2[[#This Row],[Total Over Time in Hours]]*Table5[[#This Row],[Rate Per hour]]</f>
        <v>0</v>
      </c>
    </row>
    <row r="770" spans="1:8" x14ac:dyDescent="0.3">
      <c r="A770" s="1" t="s">
        <v>849</v>
      </c>
      <c r="B770" s="14" t="s">
        <v>12</v>
      </c>
      <c r="C770" s="14" t="s">
        <v>45</v>
      </c>
      <c r="D770" s="15">
        <v>32140</v>
      </c>
      <c r="E770" s="14" t="s">
        <v>915</v>
      </c>
      <c r="F770" s="14">
        <v>0</v>
      </c>
      <c r="G770" s="30">
        <f t="shared" ref="G770:G833" si="12">IF(F770&lt;30, 20, IF(F770&lt;60, 40, 60))</f>
        <v>20</v>
      </c>
      <c r="H770" s="34">
        <f>bonus_calc2[[#This Row],[Total Over Time in Hours]]*Table5[[#This Row],[Rate Per hour]]</f>
        <v>0</v>
      </c>
    </row>
    <row r="771" spans="1:8" x14ac:dyDescent="0.3">
      <c r="A771" s="1" t="s">
        <v>850</v>
      </c>
      <c r="B771" s="14" t="s">
        <v>7</v>
      </c>
      <c r="C771" s="14" t="s">
        <v>13</v>
      </c>
      <c r="D771" s="15">
        <v>102520</v>
      </c>
      <c r="E771" s="14" t="s">
        <v>915</v>
      </c>
      <c r="F771" s="14">
        <v>0</v>
      </c>
      <c r="G771" s="30">
        <f t="shared" si="12"/>
        <v>20</v>
      </c>
      <c r="H771" s="34">
        <f>bonus_calc2[[#This Row],[Total Over Time in Hours]]*Table5[[#This Row],[Rate Per hour]]</f>
        <v>0</v>
      </c>
    </row>
    <row r="772" spans="1:8" x14ac:dyDescent="0.3">
      <c r="A772" s="1" t="s">
        <v>851</v>
      </c>
      <c r="B772" s="14" t="s">
        <v>7</v>
      </c>
      <c r="C772" s="14" t="s">
        <v>24</v>
      </c>
      <c r="D772" s="15">
        <v>79590</v>
      </c>
      <c r="E772" s="14" t="s">
        <v>915</v>
      </c>
      <c r="F772" s="14">
        <v>0</v>
      </c>
      <c r="G772" s="30">
        <f t="shared" si="12"/>
        <v>20</v>
      </c>
      <c r="H772" s="34">
        <f>bonus_calc2[[#This Row],[Total Over Time in Hours]]*Table5[[#This Row],[Rate Per hour]]</f>
        <v>0</v>
      </c>
    </row>
    <row r="773" spans="1:8" x14ac:dyDescent="0.3">
      <c r="A773" s="1" t="s">
        <v>852</v>
      </c>
      <c r="B773" s="14" t="s">
        <v>12</v>
      </c>
      <c r="C773" s="14" t="s">
        <v>8</v>
      </c>
      <c r="D773" s="15">
        <v>28970</v>
      </c>
      <c r="E773" s="14" t="s">
        <v>915</v>
      </c>
      <c r="F773" s="14">
        <v>0</v>
      </c>
      <c r="G773" s="30">
        <f t="shared" si="12"/>
        <v>20</v>
      </c>
      <c r="H773" s="34">
        <f>bonus_calc2[[#This Row],[Total Over Time in Hours]]*Table5[[#This Row],[Rate Per hour]]</f>
        <v>0</v>
      </c>
    </row>
    <row r="774" spans="1:8" x14ac:dyDescent="0.3">
      <c r="A774" s="1" t="s">
        <v>853</v>
      </c>
      <c r="B774" s="14" t="s">
        <v>12</v>
      </c>
      <c r="C774" s="14" t="s">
        <v>48</v>
      </c>
      <c r="D774" s="15">
        <v>92700</v>
      </c>
      <c r="E774" s="14" t="s">
        <v>915</v>
      </c>
      <c r="F774" s="14">
        <v>0</v>
      </c>
      <c r="G774" s="30">
        <f t="shared" si="12"/>
        <v>20</v>
      </c>
      <c r="H774" s="34">
        <f>bonus_calc2[[#This Row],[Total Over Time in Hours]]*Table5[[#This Row],[Rate Per hour]]</f>
        <v>0</v>
      </c>
    </row>
    <row r="775" spans="1:8" x14ac:dyDescent="0.3">
      <c r="A775" s="1" t="s">
        <v>854</v>
      </c>
      <c r="B775" s="14" t="s">
        <v>12</v>
      </c>
      <c r="C775" s="14" t="s">
        <v>24</v>
      </c>
      <c r="D775" s="15">
        <v>36150</v>
      </c>
      <c r="E775" s="14" t="s">
        <v>915</v>
      </c>
      <c r="F775" s="14">
        <v>0</v>
      </c>
      <c r="G775" s="30">
        <f t="shared" si="12"/>
        <v>20</v>
      </c>
      <c r="H775" s="34">
        <f>bonus_calc2[[#This Row],[Total Over Time in Hours]]*Table5[[#This Row],[Rate Per hour]]</f>
        <v>0</v>
      </c>
    </row>
    <row r="776" spans="1:8" x14ac:dyDescent="0.3">
      <c r="A776" s="1" t="s">
        <v>855</v>
      </c>
      <c r="B776" s="14" t="s">
        <v>12</v>
      </c>
      <c r="C776" s="14" t="s">
        <v>29</v>
      </c>
      <c r="D776" s="15">
        <v>61210</v>
      </c>
      <c r="E776" s="14" t="s">
        <v>915</v>
      </c>
      <c r="F776" s="14">
        <v>0</v>
      </c>
      <c r="G776" s="30">
        <f t="shared" si="12"/>
        <v>20</v>
      </c>
      <c r="H776" s="34">
        <f>bonus_calc2[[#This Row],[Total Over Time in Hours]]*Table5[[#This Row],[Rate Per hour]]</f>
        <v>0</v>
      </c>
    </row>
    <row r="777" spans="1:8" x14ac:dyDescent="0.3">
      <c r="A777" s="1" t="s">
        <v>866</v>
      </c>
      <c r="B777" s="14" t="s">
        <v>12</v>
      </c>
      <c r="C777" s="14" t="s">
        <v>8</v>
      </c>
      <c r="D777" s="15">
        <v>52960</v>
      </c>
      <c r="E777" s="14" t="s">
        <v>915</v>
      </c>
      <c r="F777" s="14">
        <v>0</v>
      </c>
      <c r="G777" s="30">
        <f t="shared" si="12"/>
        <v>20</v>
      </c>
      <c r="H777" s="34">
        <f>bonus_calc2[[#This Row],[Total Over Time in Hours]]*Table5[[#This Row],[Rate Per hour]]</f>
        <v>0</v>
      </c>
    </row>
    <row r="778" spans="1:8" x14ac:dyDescent="0.3">
      <c r="A778" s="1" t="s">
        <v>867</v>
      </c>
      <c r="B778" s="14" t="s">
        <v>7</v>
      </c>
      <c r="C778" s="14" t="s">
        <v>45</v>
      </c>
      <c r="D778" s="15">
        <v>84170</v>
      </c>
      <c r="E778" s="14" t="s">
        <v>921</v>
      </c>
      <c r="F778" s="14">
        <v>10</v>
      </c>
      <c r="G778" s="30">
        <f t="shared" si="12"/>
        <v>20</v>
      </c>
      <c r="H778" s="34">
        <f>bonus_calc2[[#This Row],[Total Over Time in Hours]]*Table5[[#This Row],[Rate Per hour]]</f>
        <v>200</v>
      </c>
    </row>
    <row r="779" spans="1:8" x14ac:dyDescent="0.3">
      <c r="A779" s="1" t="s">
        <v>868</v>
      </c>
      <c r="B779" s="14" t="s">
        <v>7</v>
      </c>
      <c r="C779" s="14" t="s">
        <v>19</v>
      </c>
      <c r="D779" s="15">
        <v>31920</v>
      </c>
      <c r="E779" s="14" t="s">
        <v>915</v>
      </c>
      <c r="F779" s="14">
        <v>0</v>
      </c>
      <c r="G779" s="30">
        <f t="shared" si="12"/>
        <v>20</v>
      </c>
      <c r="H779" s="34">
        <f>bonus_calc2[[#This Row],[Total Over Time in Hours]]*Table5[[#This Row],[Rate Per hour]]</f>
        <v>0</v>
      </c>
    </row>
    <row r="780" spans="1:8" x14ac:dyDescent="0.3">
      <c r="A780" s="1" t="s">
        <v>869</v>
      </c>
      <c r="B780" s="14" t="s">
        <v>12</v>
      </c>
      <c r="C780" s="14" t="s">
        <v>32</v>
      </c>
      <c r="D780" s="15">
        <v>104210</v>
      </c>
      <c r="E780" s="14" t="s">
        <v>921</v>
      </c>
      <c r="F780" s="14">
        <v>80</v>
      </c>
      <c r="G780" s="30">
        <f t="shared" si="12"/>
        <v>60</v>
      </c>
      <c r="H780" s="34">
        <f>bonus_calc2[[#This Row],[Total Over Time in Hours]]*Table5[[#This Row],[Rate Per hour]]</f>
        <v>4800</v>
      </c>
    </row>
    <row r="781" spans="1:8" x14ac:dyDescent="0.3">
      <c r="A781" s="1" t="s">
        <v>870</v>
      </c>
      <c r="B781" s="14" t="s">
        <v>12</v>
      </c>
      <c r="C781" s="14" t="s">
        <v>29</v>
      </c>
      <c r="D781" s="15">
        <v>38440</v>
      </c>
      <c r="E781" s="14" t="s">
        <v>921</v>
      </c>
      <c r="F781" s="14">
        <v>90</v>
      </c>
      <c r="G781" s="30">
        <f t="shared" si="12"/>
        <v>60</v>
      </c>
      <c r="H781" s="34">
        <f>bonus_calc2[[#This Row],[Total Over Time in Hours]]*Table5[[#This Row],[Rate Per hour]]</f>
        <v>5400</v>
      </c>
    </row>
    <row r="782" spans="1:8" x14ac:dyDescent="0.3">
      <c r="A782" s="1" t="s">
        <v>871</v>
      </c>
      <c r="B782" s="14" t="s">
        <v>7</v>
      </c>
      <c r="C782" s="14" t="s">
        <v>17</v>
      </c>
      <c r="D782" s="15">
        <v>114430</v>
      </c>
      <c r="E782" s="14" t="s">
        <v>915</v>
      </c>
      <c r="F782" s="14">
        <v>0</v>
      </c>
      <c r="G782" s="30">
        <f t="shared" si="12"/>
        <v>20</v>
      </c>
      <c r="H782" s="34">
        <f>bonus_calc2[[#This Row],[Total Over Time in Hours]]*Table5[[#This Row],[Rate Per hour]]</f>
        <v>0</v>
      </c>
    </row>
    <row r="783" spans="1:8" x14ac:dyDescent="0.3">
      <c r="A783" s="1" t="s">
        <v>872</v>
      </c>
      <c r="B783" s="14" t="s">
        <v>12</v>
      </c>
      <c r="C783" s="14" t="s">
        <v>63</v>
      </c>
      <c r="D783" s="15">
        <v>104340</v>
      </c>
      <c r="E783" s="14" t="s">
        <v>915</v>
      </c>
      <c r="F783" s="14">
        <v>0</v>
      </c>
      <c r="G783" s="30">
        <f t="shared" si="12"/>
        <v>20</v>
      </c>
      <c r="H783" s="34">
        <f>bonus_calc2[[#This Row],[Total Over Time in Hours]]*Table5[[#This Row],[Rate Per hour]]</f>
        <v>0</v>
      </c>
    </row>
    <row r="784" spans="1:8" x14ac:dyDescent="0.3">
      <c r="A784" s="1" t="s">
        <v>873</v>
      </c>
      <c r="B784" s="14" t="s">
        <v>12</v>
      </c>
      <c r="C784" s="14" t="s">
        <v>24</v>
      </c>
      <c r="D784" s="15">
        <v>40750</v>
      </c>
      <c r="E784" s="14" t="s">
        <v>915</v>
      </c>
      <c r="F784" s="14">
        <v>0</v>
      </c>
      <c r="G784" s="30">
        <f t="shared" si="12"/>
        <v>20</v>
      </c>
      <c r="H784" s="34">
        <f>bonus_calc2[[#This Row],[Total Over Time in Hours]]*Table5[[#This Row],[Rate Per hour]]</f>
        <v>0</v>
      </c>
    </row>
    <row r="785" spans="1:8" x14ac:dyDescent="0.3">
      <c r="A785" s="1" t="s">
        <v>874</v>
      </c>
      <c r="B785" s="14" t="s">
        <v>7</v>
      </c>
      <c r="C785" s="14" t="s">
        <v>17</v>
      </c>
      <c r="D785" s="15">
        <v>98020</v>
      </c>
      <c r="E785" s="14" t="s">
        <v>915</v>
      </c>
      <c r="F785" s="14">
        <v>0</v>
      </c>
      <c r="G785" s="30">
        <f t="shared" si="12"/>
        <v>20</v>
      </c>
      <c r="H785" s="34">
        <f>bonus_calc2[[#This Row],[Total Over Time in Hours]]*Table5[[#This Row],[Rate Per hour]]</f>
        <v>0</v>
      </c>
    </row>
    <row r="786" spans="1:8" x14ac:dyDescent="0.3">
      <c r="A786" s="1" t="s">
        <v>875</v>
      </c>
      <c r="B786" s="14" t="s">
        <v>7</v>
      </c>
      <c r="C786" s="14" t="s">
        <v>29</v>
      </c>
      <c r="D786" s="15">
        <v>96620</v>
      </c>
      <c r="E786" s="14" t="s">
        <v>915</v>
      </c>
      <c r="F786" s="14">
        <v>0</v>
      </c>
      <c r="G786" s="30">
        <f t="shared" si="12"/>
        <v>20</v>
      </c>
      <c r="H786" s="34">
        <f>bonus_calc2[[#This Row],[Total Over Time in Hours]]*Table5[[#This Row],[Rate Per hour]]</f>
        <v>0</v>
      </c>
    </row>
    <row r="787" spans="1:8" x14ac:dyDescent="0.3">
      <c r="A787" s="1" t="s">
        <v>877</v>
      </c>
      <c r="B787" s="14" t="s">
        <v>12</v>
      </c>
      <c r="C787" s="14" t="s">
        <v>48</v>
      </c>
      <c r="D787" s="15">
        <v>40400</v>
      </c>
      <c r="E787" s="14" t="s">
        <v>915</v>
      </c>
      <c r="F787" s="14">
        <v>0</v>
      </c>
      <c r="G787" s="30">
        <f t="shared" si="12"/>
        <v>20</v>
      </c>
      <c r="H787" s="34">
        <f>bonus_calc2[[#This Row],[Total Over Time in Hours]]*Table5[[#This Row],[Rate Per hour]]</f>
        <v>0</v>
      </c>
    </row>
    <row r="788" spans="1:8" x14ac:dyDescent="0.3">
      <c r="A788" s="1" t="s">
        <v>878</v>
      </c>
      <c r="B788" s="14" t="s">
        <v>12</v>
      </c>
      <c r="C788" s="14" t="s">
        <v>13</v>
      </c>
      <c r="D788" s="15">
        <v>81220</v>
      </c>
      <c r="E788" s="14" t="s">
        <v>915</v>
      </c>
      <c r="F788" s="14">
        <v>0</v>
      </c>
      <c r="G788" s="30">
        <f t="shared" si="12"/>
        <v>20</v>
      </c>
      <c r="H788" s="34">
        <f>bonus_calc2[[#This Row],[Total Over Time in Hours]]*Table5[[#This Row],[Rate Per hour]]</f>
        <v>0</v>
      </c>
    </row>
    <row r="789" spans="1:8" x14ac:dyDescent="0.3">
      <c r="A789" s="1" t="s">
        <v>879</v>
      </c>
      <c r="B789" s="14" t="s">
        <v>7</v>
      </c>
      <c r="C789" s="14" t="s">
        <v>32</v>
      </c>
      <c r="D789" s="15">
        <v>33840</v>
      </c>
      <c r="E789" s="14" t="s">
        <v>915</v>
      </c>
      <c r="F789" s="14">
        <v>0</v>
      </c>
      <c r="G789" s="30">
        <f t="shared" si="12"/>
        <v>20</v>
      </c>
      <c r="H789" s="34">
        <f>bonus_calc2[[#This Row],[Total Over Time in Hours]]*Table5[[#This Row],[Rate Per hour]]</f>
        <v>0</v>
      </c>
    </row>
    <row r="790" spans="1:8" x14ac:dyDescent="0.3">
      <c r="A790" s="1" t="s">
        <v>880</v>
      </c>
      <c r="B790" s="14" t="s">
        <v>7</v>
      </c>
      <c r="C790" s="14" t="s">
        <v>8</v>
      </c>
      <c r="D790" s="15">
        <v>75880</v>
      </c>
      <c r="E790" s="14" t="s">
        <v>915</v>
      </c>
      <c r="F790" s="14">
        <v>0</v>
      </c>
      <c r="G790" s="30">
        <f t="shared" si="12"/>
        <v>20</v>
      </c>
      <c r="H790" s="34">
        <f>bonus_calc2[[#This Row],[Total Over Time in Hours]]*Table5[[#This Row],[Rate Per hour]]</f>
        <v>0</v>
      </c>
    </row>
    <row r="791" spans="1:8" x14ac:dyDescent="0.3">
      <c r="A791" s="1" t="s">
        <v>881</v>
      </c>
      <c r="B791" s="14" t="s">
        <v>7</v>
      </c>
      <c r="C791" s="14" t="s">
        <v>50</v>
      </c>
      <c r="D791" s="15">
        <v>81380</v>
      </c>
      <c r="E791" s="14" t="s">
        <v>915</v>
      </c>
      <c r="F791" s="14">
        <v>0</v>
      </c>
      <c r="G791" s="30">
        <f t="shared" si="12"/>
        <v>20</v>
      </c>
      <c r="H791" s="34">
        <f>bonus_calc2[[#This Row],[Total Over Time in Hours]]*Table5[[#This Row],[Rate Per hour]]</f>
        <v>0</v>
      </c>
    </row>
    <row r="792" spans="1:8" x14ac:dyDescent="0.3">
      <c r="A792" s="1" t="s">
        <v>882</v>
      </c>
      <c r="B792" s="14" t="s">
        <v>7</v>
      </c>
      <c r="C792" s="14" t="s">
        <v>32</v>
      </c>
      <c r="D792" s="15">
        <v>71490</v>
      </c>
      <c r="E792" s="14" t="s">
        <v>915</v>
      </c>
      <c r="F792" s="14">
        <v>0</v>
      </c>
      <c r="G792" s="30">
        <f t="shared" si="12"/>
        <v>20</v>
      </c>
      <c r="H792" s="34">
        <f>bonus_calc2[[#This Row],[Total Over Time in Hours]]*Table5[[#This Row],[Rate Per hour]]</f>
        <v>0</v>
      </c>
    </row>
    <row r="793" spans="1:8" x14ac:dyDescent="0.3">
      <c r="A793" s="1" t="s">
        <v>883</v>
      </c>
      <c r="B793" s="14" t="s">
        <v>7</v>
      </c>
      <c r="C793" s="14" t="s">
        <v>17</v>
      </c>
      <c r="D793" s="15">
        <v>91930</v>
      </c>
      <c r="E793" s="14" t="s">
        <v>921</v>
      </c>
      <c r="F793" s="14">
        <v>0</v>
      </c>
      <c r="G793" s="30">
        <f t="shared" si="12"/>
        <v>20</v>
      </c>
      <c r="H793" s="34">
        <f>bonus_calc2[[#This Row],[Total Over Time in Hours]]*Table5[[#This Row],[Rate Per hour]]</f>
        <v>0</v>
      </c>
    </row>
    <row r="794" spans="1:8" x14ac:dyDescent="0.3">
      <c r="A794" s="1" t="s">
        <v>884</v>
      </c>
      <c r="B794" s="14" t="s">
        <v>7</v>
      </c>
      <c r="C794" s="14" t="s">
        <v>13</v>
      </c>
      <c r="D794" s="15">
        <v>107790</v>
      </c>
      <c r="E794" s="14" t="s">
        <v>915</v>
      </c>
      <c r="F794" s="14">
        <v>0</v>
      </c>
      <c r="G794" s="30">
        <f t="shared" si="12"/>
        <v>20</v>
      </c>
      <c r="H794" s="34">
        <f>bonus_calc2[[#This Row],[Total Over Time in Hours]]*Table5[[#This Row],[Rate Per hour]]</f>
        <v>0</v>
      </c>
    </row>
    <row r="795" spans="1:8" x14ac:dyDescent="0.3">
      <c r="A795" s="1" t="s">
        <v>885</v>
      </c>
      <c r="B795" s="14" t="s">
        <v>12</v>
      </c>
      <c r="C795" s="14" t="s">
        <v>13</v>
      </c>
      <c r="D795" s="15">
        <v>69970</v>
      </c>
      <c r="E795" s="14" t="s">
        <v>915</v>
      </c>
      <c r="F795" s="14">
        <v>0</v>
      </c>
      <c r="G795" s="30">
        <f t="shared" si="12"/>
        <v>20</v>
      </c>
      <c r="H795" s="34">
        <f>bonus_calc2[[#This Row],[Total Over Time in Hours]]*Table5[[#This Row],[Rate Per hour]]</f>
        <v>0</v>
      </c>
    </row>
    <row r="796" spans="1:8" x14ac:dyDescent="0.3">
      <c r="A796" s="1" t="s">
        <v>886</v>
      </c>
      <c r="B796" s="14" t="s">
        <v>12</v>
      </c>
      <c r="C796" s="14" t="s">
        <v>19</v>
      </c>
      <c r="D796" s="15">
        <v>44300</v>
      </c>
      <c r="E796" s="14" t="s">
        <v>915</v>
      </c>
      <c r="F796" s="14">
        <v>0</v>
      </c>
      <c r="G796" s="30">
        <f t="shared" si="12"/>
        <v>20</v>
      </c>
      <c r="H796" s="34">
        <f>bonus_calc2[[#This Row],[Total Over Time in Hours]]*Table5[[#This Row],[Rate Per hour]]</f>
        <v>0</v>
      </c>
    </row>
    <row r="797" spans="1:8" x14ac:dyDescent="0.3">
      <c r="A797" s="1" t="s">
        <v>887</v>
      </c>
      <c r="B797" s="14" t="s">
        <v>7</v>
      </c>
      <c r="C797" s="14" t="s">
        <v>13</v>
      </c>
      <c r="D797" s="15">
        <v>114180</v>
      </c>
      <c r="E797" s="14" t="s">
        <v>921</v>
      </c>
      <c r="F797" s="14">
        <v>20</v>
      </c>
      <c r="G797" s="30">
        <f t="shared" si="12"/>
        <v>20</v>
      </c>
      <c r="H797" s="34">
        <f>bonus_calc2[[#This Row],[Total Over Time in Hours]]*Table5[[#This Row],[Rate Per hour]]</f>
        <v>400</v>
      </c>
    </row>
    <row r="798" spans="1:8" x14ac:dyDescent="0.3">
      <c r="A798" s="1" t="s">
        <v>888</v>
      </c>
      <c r="B798" s="14" t="s">
        <v>12</v>
      </c>
      <c r="C798" s="14" t="s">
        <v>29</v>
      </c>
      <c r="D798" s="15">
        <v>85330</v>
      </c>
      <c r="E798" s="14" t="s">
        <v>921</v>
      </c>
      <c r="F798" s="14">
        <v>10</v>
      </c>
      <c r="G798" s="30">
        <f t="shared" si="12"/>
        <v>20</v>
      </c>
      <c r="H798" s="34">
        <f>bonus_calc2[[#This Row],[Total Over Time in Hours]]*Table5[[#This Row],[Rate Per hour]]</f>
        <v>200</v>
      </c>
    </row>
    <row r="799" spans="1:8" x14ac:dyDescent="0.3">
      <c r="A799" s="1" t="s">
        <v>889</v>
      </c>
      <c r="B799" s="14" t="s">
        <v>12</v>
      </c>
      <c r="C799" s="14" t="s">
        <v>48</v>
      </c>
      <c r="D799" s="15">
        <v>65130</v>
      </c>
      <c r="E799" s="14" t="s">
        <v>915</v>
      </c>
      <c r="F799" s="14">
        <v>0</v>
      </c>
      <c r="G799" s="30">
        <f t="shared" si="12"/>
        <v>20</v>
      </c>
      <c r="H799" s="34">
        <f>bonus_calc2[[#This Row],[Total Over Time in Hours]]*Table5[[#This Row],[Rate Per hour]]</f>
        <v>0</v>
      </c>
    </row>
    <row r="800" spans="1:8" x14ac:dyDescent="0.3">
      <c r="A800" s="1" t="s">
        <v>890</v>
      </c>
      <c r="B800" s="14" t="s">
        <v>12</v>
      </c>
      <c r="C800" s="14" t="s">
        <v>50</v>
      </c>
      <c r="D800" s="15">
        <v>36820</v>
      </c>
      <c r="E800" s="14" t="s">
        <v>921</v>
      </c>
      <c r="F800" s="14">
        <v>40</v>
      </c>
      <c r="G800" s="30">
        <f t="shared" si="12"/>
        <v>40</v>
      </c>
      <c r="H800" s="34">
        <f>bonus_calc2[[#This Row],[Total Over Time in Hours]]*Table5[[#This Row],[Rate Per hour]]</f>
        <v>1600</v>
      </c>
    </row>
    <row r="801" spans="1:8" x14ac:dyDescent="0.3">
      <c r="A801" s="1" t="s">
        <v>891</v>
      </c>
      <c r="B801" s="14" t="s">
        <v>7</v>
      </c>
      <c r="C801" s="14" t="s">
        <v>45</v>
      </c>
      <c r="D801" s="15">
        <v>116890</v>
      </c>
      <c r="E801" s="14" t="s">
        <v>915</v>
      </c>
      <c r="F801" s="14">
        <v>0</v>
      </c>
      <c r="G801" s="30">
        <f t="shared" si="12"/>
        <v>20</v>
      </c>
      <c r="H801" s="34">
        <f>bonus_calc2[[#This Row],[Total Over Time in Hours]]*Table5[[#This Row],[Rate Per hour]]</f>
        <v>0</v>
      </c>
    </row>
    <row r="802" spans="1:8" x14ac:dyDescent="0.3">
      <c r="A802" s="1" t="s">
        <v>892</v>
      </c>
      <c r="B802" s="14" t="s">
        <v>12</v>
      </c>
      <c r="C802" s="14" t="s">
        <v>923</v>
      </c>
      <c r="D802" s="15">
        <v>78710</v>
      </c>
      <c r="E802" s="14" t="s">
        <v>915</v>
      </c>
      <c r="F802" s="14">
        <v>0</v>
      </c>
      <c r="G802" s="30">
        <f t="shared" si="12"/>
        <v>20</v>
      </c>
      <c r="H802" s="34">
        <f>bonus_calc2[[#This Row],[Total Over Time in Hours]]*Table5[[#This Row],[Rate Per hour]]</f>
        <v>0</v>
      </c>
    </row>
    <row r="803" spans="1:8" x14ac:dyDescent="0.3">
      <c r="A803" s="1" t="s">
        <v>893</v>
      </c>
      <c r="B803" s="14" t="s">
        <v>12</v>
      </c>
      <c r="C803" s="14" t="s">
        <v>29</v>
      </c>
      <c r="D803" s="15">
        <v>86470</v>
      </c>
      <c r="E803" s="14" t="s">
        <v>921</v>
      </c>
      <c r="F803" s="14">
        <v>30</v>
      </c>
      <c r="G803" s="30">
        <f t="shared" si="12"/>
        <v>40</v>
      </c>
      <c r="H803" s="34">
        <f>bonus_calc2[[#This Row],[Total Over Time in Hours]]*Table5[[#This Row],[Rate Per hour]]</f>
        <v>1200</v>
      </c>
    </row>
    <row r="804" spans="1:8" x14ac:dyDescent="0.3">
      <c r="A804" s="1" t="s">
        <v>856</v>
      </c>
      <c r="B804" s="14" t="s">
        <v>7</v>
      </c>
      <c r="C804" s="14" t="s">
        <v>29</v>
      </c>
      <c r="D804" s="15">
        <v>35980</v>
      </c>
      <c r="E804" s="14" t="s">
        <v>915</v>
      </c>
      <c r="F804" s="14">
        <v>0</v>
      </c>
      <c r="G804" s="30">
        <f t="shared" si="12"/>
        <v>20</v>
      </c>
      <c r="H804" s="34">
        <f>bonus_calc2[[#This Row],[Total Over Time in Hours]]*Table5[[#This Row],[Rate Per hour]]</f>
        <v>0</v>
      </c>
    </row>
    <row r="805" spans="1:8" x14ac:dyDescent="0.3">
      <c r="A805" s="1" t="s">
        <v>894</v>
      </c>
      <c r="B805" s="14" t="s">
        <v>7</v>
      </c>
      <c r="C805" s="14" t="s">
        <v>45</v>
      </c>
      <c r="D805" s="15">
        <v>77110</v>
      </c>
      <c r="E805" s="14" t="s">
        <v>915</v>
      </c>
      <c r="F805" s="14">
        <v>0</v>
      </c>
      <c r="G805" s="30">
        <f t="shared" si="12"/>
        <v>20</v>
      </c>
      <c r="H805" s="34">
        <f>bonus_calc2[[#This Row],[Total Over Time in Hours]]*Table5[[#This Row],[Rate Per hour]]</f>
        <v>0</v>
      </c>
    </row>
    <row r="806" spans="1:8" x14ac:dyDescent="0.3">
      <c r="A806" s="1" t="s">
        <v>895</v>
      </c>
      <c r="B806" s="14" t="s">
        <v>12</v>
      </c>
      <c r="C806" s="14" t="s">
        <v>48</v>
      </c>
      <c r="D806" s="15">
        <v>86570</v>
      </c>
      <c r="E806" s="14" t="s">
        <v>915</v>
      </c>
      <c r="F806" s="14">
        <v>0</v>
      </c>
      <c r="G806" s="30">
        <f t="shared" si="12"/>
        <v>20</v>
      </c>
      <c r="H806" s="34">
        <f>bonus_calc2[[#This Row],[Total Over Time in Hours]]*Table5[[#This Row],[Rate Per hour]]</f>
        <v>0</v>
      </c>
    </row>
    <row r="807" spans="1:8" x14ac:dyDescent="0.3">
      <c r="A807" s="1" t="s">
        <v>896</v>
      </c>
      <c r="B807" s="14" t="s">
        <v>12</v>
      </c>
      <c r="C807" s="14" t="s">
        <v>24</v>
      </c>
      <c r="D807" s="15">
        <v>117850</v>
      </c>
      <c r="E807" s="14" t="s">
        <v>915</v>
      </c>
      <c r="F807" s="14">
        <v>0</v>
      </c>
      <c r="G807" s="30">
        <f t="shared" si="12"/>
        <v>20</v>
      </c>
      <c r="H807" s="34">
        <f>bonus_calc2[[#This Row],[Total Over Time in Hours]]*Table5[[#This Row],[Rate Per hour]]</f>
        <v>0</v>
      </c>
    </row>
    <row r="808" spans="1:8" x14ac:dyDescent="0.3">
      <c r="A808" s="1" t="s">
        <v>897</v>
      </c>
      <c r="B808" s="14" t="s">
        <v>12</v>
      </c>
      <c r="C808" s="14" t="s">
        <v>19</v>
      </c>
      <c r="D808" s="15">
        <v>116500</v>
      </c>
      <c r="E808" s="14" t="s">
        <v>915</v>
      </c>
      <c r="F808" s="14">
        <v>0</v>
      </c>
      <c r="G808" s="30">
        <f t="shared" si="12"/>
        <v>20</v>
      </c>
      <c r="H808" s="34">
        <f>bonus_calc2[[#This Row],[Total Over Time in Hours]]*Table5[[#This Row],[Rate Per hour]]</f>
        <v>0</v>
      </c>
    </row>
    <row r="809" spans="1:8" x14ac:dyDescent="0.3">
      <c r="A809" s="1" t="s">
        <v>898</v>
      </c>
      <c r="B809" s="14" t="s">
        <v>12</v>
      </c>
      <c r="C809" s="14" t="s">
        <v>63</v>
      </c>
      <c r="D809" s="15">
        <v>80030</v>
      </c>
      <c r="E809" s="14" t="s">
        <v>921</v>
      </c>
      <c r="F809" s="14">
        <v>0</v>
      </c>
      <c r="G809" s="30">
        <f t="shared" si="12"/>
        <v>20</v>
      </c>
      <c r="H809" s="34">
        <f>bonus_calc2[[#This Row],[Total Over Time in Hours]]*Table5[[#This Row],[Rate Per hour]]</f>
        <v>0</v>
      </c>
    </row>
    <row r="810" spans="1:8" x14ac:dyDescent="0.3">
      <c r="A810" s="1" t="s">
        <v>899</v>
      </c>
      <c r="B810" s="14" t="s">
        <v>7</v>
      </c>
      <c r="C810" s="14" t="s">
        <v>24</v>
      </c>
      <c r="D810" s="15">
        <v>58940</v>
      </c>
      <c r="E810" s="14" t="s">
        <v>915</v>
      </c>
      <c r="F810" s="14">
        <v>0</v>
      </c>
      <c r="G810" s="30">
        <f t="shared" si="12"/>
        <v>20</v>
      </c>
      <c r="H810" s="34">
        <f>bonus_calc2[[#This Row],[Total Over Time in Hours]]*Table5[[#This Row],[Rate Per hour]]</f>
        <v>0</v>
      </c>
    </row>
    <row r="811" spans="1:8" x14ac:dyDescent="0.3">
      <c r="A811" s="1" t="s">
        <v>900</v>
      </c>
      <c r="B811" s="14" t="s">
        <v>12</v>
      </c>
      <c r="C811" s="14" t="s">
        <v>48</v>
      </c>
      <c r="D811" s="15">
        <v>76320</v>
      </c>
      <c r="E811" s="14" t="s">
        <v>915</v>
      </c>
      <c r="F811" s="14">
        <v>0</v>
      </c>
      <c r="G811" s="30">
        <f t="shared" si="12"/>
        <v>20</v>
      </c>
      <c r="H811" s="34">
        <f>bonus_calc2[[#This Row],[Total Over Time in Hours]]*Table5[[#This Row],[Rate Per hour]]</f>
        <v>0</v>
      </c>
    </row>
    <row r="812" spans="1:8" x14ac:dyDescent="0.3">
      <c r="A812" s="1" t="s">
        <v>901</v>
      </c>
      <c r="B812" s="14" t="s">
        <v>12</v>
      </c>
      <c r="C812" s="14" t="s">
        <v>17</v>
      </c>
      <c r="D812" s="15">
        <v>110730</v>
      </c>
      <c r="E812" s="14" t="s">
        <v>915</v>
      </c>
      <c r="F812" s="14">
        <v>0</v>
      </c>
      <c r="G812" s="30">
        <f t="shared" si="12"/>
        <v>20</v>
      </c>
      <c r="H812" s="34">
        <f>bonus_calc2[[#This Row],[Total Over Time in Hours]]*Table5[[#This Row],[Rate Per hour]]</f>
        <v>0</v>
      </c>
    </row>
    <row r="813" spans="1:8" x14ac:dyDescent="0.3">
      <c r="A813" s="1" t="s">
        <v>902</v>
      </c>
      <c r="B813" s="14" t="s">
        <v>12</v>
      </c>
      <c r="C813" s="14" t="s">
        <v>48</v>
      </c>
      <c r="D813" s="15">
        <v>86990</v>
      </c>
      <c r="E813" s="14" t="s">
        <v>915</v>
      </c>
      <c r="F813" s="14">
        <v>0</v>
      </c>
      <c r="G813" s="30">
        <f t="shared" si="12"/>
        <v>20</v>
      </c>
      <c r="H813" s="34">
        <f>bonus_calc2[[#This Row],[Total Over Time in Hours]]*Table5[[#This Row],[Rate Per hour]]</f>
        <v>0</v>
      </c>
    </row>
    <row r="814" spans="1:8" x14ac:dyDescent="0.3">
      <c r="A814" s="1" t="s">
        <v>903</v>
      </c>
      <c r="B814" s="14" t="s">
        <v>7</v>
      </c>
      <c r="C814" s="14" t="s">
        <v>37</v>
      </c>
      <c r="D814" s="15">
        <v>74410</v>
      </c>
      <c r="E814" s="14" t="s">
        <v>915</v>
      </c>
      <c r="F814" s="14">
        <v>0</v>
      </c>
      <c r="G814" s="30">
        <f t="shared" si="12"/>
        <v>20</v>
      </c>
      <c r="H814" s="34">
        <f>bonus_calc2[[#This Row],[Total Over Time in Hours]]*Table5[[#This Row],[Rate Per hour]]</f>
        <v>0</v>
      </c>
    </row>
    <row r="815" spans="1:8" x14ac:dyDescent="0.3">
      <c r="A815" t="s">
        <v>739</v>
      </c>
      <c r="B815" s="14" t="s">
        <v>7</v>
      </c>
      <c r="C815" s="14" t="s">
        <v>32</v>
      </c>
      <c r="D815" s="15">
        <v>87610</v>
      </c>
      <c r="E815" s="14" t="s">
        <v>915</v>
      </c>
      <c r="F815" s="14">
        <v>0</v>
      </c>
      <c r="G815" s="30">
        <f t="shared" si="12"/>
        <v>20</v>
      </c>
      <c r="H815" s="34">
        <f>bonus_calc2[[#This Row],[Total Over Time in Hours]]*Table5[[#This Row],[Rate Per hour]]</f>
        <v>0</v>
      </c>
    </row>
    <row r="816" spans="1:8" x14ac:dyDescent="0.3">
      <c r="A816" t="s">
        <v>740</v>
      </c>
      <c r="B816" s="14" t="s">
        <v>12</v>
      </c>
      <c r="C816" s="14" t="s">
        <v>32</v>
      </c>
      <c r="D816" s="15">
        <v>103340</v>
      </c>
      <c r="E816" s="14" t="s">
        <v>915</v>
      </c>
      <c r="F816" s="14">
        <v>0</v>
      </c>
      <c r="G816" s="30">
        <f t="shared" si="12"/>
        <v>20</v>
      </c>
      <c r="H816" s="34">
        <f>bonus_calc2[[#This Row],[Total Over Time in Hours]]*Table5[[#This Row],[Rate Per hour]]</f>
        <v>0</v>
      </c>
    </row>
    <row r="817" spans="1:8" x14ac:dyDescent="0.3">
      <c r="A817" t="s">
        <v>933</v>
      </c>
      <c r="B817" s="14" t="s">
        <v>12</v>
      </c>
      <c r="C817" s="14" t="s">
        <v>32</v>
      </c>
      <c r="D817" s="15">
        <v>46470</v>
      </c>
      <c r="E817" s="14" t="s">
        <v>921</v>
      </c>
      <c r="F817" s="14">
        <v>10</v>
      </c>
      <c r="G817" s="30">
        <f t="shared" si="12"/>
        <v>20</v>
      </c>
      <c r="H817" s="34">
        <f>bonus_calc2[[#This Row],[Total Over Time in Hours]]*Table5[[#This Row],[Rate Per hour]]</f>
        <v>200</v>
      </c>
    </row>
    <row r="818" spans="1:8" x14ac:dyDescent="0.3">
      <c r="A818" t="s">
        <v>335</v>
      </c>
      <c r="B818" s="14" t="s">
        <v>7</v>
      </c>
      <c r="C818" s="14" t="s">
        <v>32</v>
      </c>
      <c r="D818" s="15">
        <v>108290</v>
      </c>
      <c r="E818" s="14" t="s">
        <v>915</v>
      </c>
      <c r="F818" s="14">
        <v>0</v>
      </c>
      <c r="G818" s="30">
        <f t="shared" si="12"/>
        <v>20</v>
      </c>
      <c r="H818" s="34">
        <f>bonus_calc2[[#This Row],[Total Over Time in Hours]]*Table5[[#This Row],[Rate Per hour]]</f>
        <v>0</v>
      </c>
    </row>
    <row r="819" spans="1:8" x14ac:dyDescent="0.3">
      <c r="A819" t="s">
        <v>719</v>
      </c>
      <c r="B819" s="14" t="s">
        <v>7</v>
      </c>
      <c r="C819" s="14" t="s">
        <v>13</v>
      </c>
      <c r="D819" s="15">
        <v>78640</v>
      </c>
      <c r="E819" s="14" t="s">
        <v>915</v>
      </c>
      <c r="F819" s="14">
        <v>0</v>
      </c>
      <c r="G819" s="30">
        <f t="shared" si="12"/>
        <v>20</v>
      </c>
      <c r="H819" s="34">
        <f>bonus_calc2[[#This Row],[Total Over Time in Hours]]*Table5[[#This Row],[Rate Per hour]]</f>
        <v>0</v>
      </c>
    </row>
    <row r="820" spans="1:8" x14ac:dyDescent="0.3">
      <c r="A820" t="s">
        <v>334</v>
      </c>
      <c r="B820" s="14" t="s">
        <v>12</v>
      </c>
      <c r="C820" s="14" t="s">
        <v>32</v>
      </c>
      <c r="D820" s="15">
        <v>75990</v>
      </c>
      <c r="E820" s="14" t="s">
        <v>915</v>
      </c>
      <c r="F820" s="14">
        <v>0</v>
      </c>
      <c r="G820" s="30">
        <f t="shared" si="12"/>
        <v>20</v>
      </c>
      <c r="H820" s="34">
        <f>bonus_calc2[[#This Row],[Total Over Time in Hours]]*Table5[[#This Row],[Rate Per hour]]</f>
        <v>0</v>
      </c>
    </row>
    <row r="821" spans="1:8" x14ac:dyDescent="0.3">
      <c r="A821" t="s">
        <v>741</v>
      </c>
      <c r="B821" s="14" t="s">
        <v>12</v>
      </c>
      <c r="C821" s="14" t="s">
        <v>63</v>
      </c>
      <c r="D821" s="15">
        <v>55280</v>
      </c>
      <c r="E821" s="14" t="s">
        <v>915</v>
      </c>
      <c r="F821" s="14">
        <v>0</v>
      </c>
      <c r="G821" s="30">
        <f t="shared" si="12"/>
        <v>20</v>
      </c>
      <c r="H821" s="34">
        <f>bonus_calc2[[#This Row],[Total Over Time in Hours]]*Table5[[#This Row],[Rate Per hour]]</f>
        <v>0</v>
      </c>
    </row>
    <row r="822" spans="1:8" x14ac:dyDescent="0.3">
      <c r="A822" t="s">
        <v>742</v>
      </c>
      <c r="B822" s="14" t="s">
        <v>7</v>
      </c>
      <c r="C822" s="14" t="s">
        <v>37</v>
      </c>
      <c r="D822" s="15">
        <v>98010</v>
      </c>
      <c r="E822" s="14" t="s">
        <v>915</v>
      </c>
      <c r="F822" s="14">
        <v>0</v>
      </c>
      <c r="G822" s="30">
        <f t="shared" si="12"/>
        <v>20</v>
      </c>
      <c r="H822" s="34">
        <f>bonus_calc2[[#This Row],[Total Over Time in Hours]]*Table5[[#This Row],[Rate Per hour]]</f>
        <v>0</v>
      </c>
    </row>
    <row r="823" spans="1:8" x14ac:dyDescent="0.3">
      <c r="A823" t="s">
        <v>743</v>
      </c>
      <c r="B823" s="14" t="s">
        <v>7</v>
      </c>
      <c r="C823" s="14" t="s">
        <v>8</v>
      </c>
      <c r="D823" s="15">
        <v>50310</v>
      </c>
      <c r="E823" s="14" t="s">
        <v>915</v>
      </c>
      <c r="F823" s="14">
        <v>0</v>
      </c>
      <c r="G823" s="30">
        <f t="shared" si="12"/>
        <v>20</v>
      </c>
      <c r="H823" s="34">
        <f>bonus_calc2[[#This Row],[Total Over Time in Hours]]*Table5[[#This Row],[Rate Per hour]]</f>
        <v>0</v>
      </c>
    </row>
    <row r="824" spans="1:8" x14ac:dyDescent="0.3">
      <c r="A824" t="s">
        <v>744</v>
      </c>
      <c r="B824" s="14" t="s">
        <v>7</v>
      </c>
      <c r="C824" s="14" t="s">
        <v>45</v>
      </c>
      <c r="D824" s="15">
        <v>91360</v>
      </c>
      <c r="E824" s="14" t="s">
        <v>915</v>
      </c>
      <c r="F824" s="14">
        <v>0</v>
      </c>
      <c r="G824" s="30">
        <f t="shared" si="12"/>
        <v>20</v>
      </c>
      <c r="H824" s="34">
        <f>bonus_calc2[[#This Row],[Total Over Time in Hours]]*Table5[[#This Row],[Rate Per hour]]</f>
        <v>0</v>
      </c>
    </row>
    <row r="825" spans="1:8" x14ac:dyDescent="0.3">
      <c r="A825" t="s">
        <v>745</v>
      </c>
      <c r="B825" s="14" t="s">
        <v>7</v>
      </c>
      <c r="C825" s="14" t="s">
        <v>32</v>
      </c>
      <c r="D825" s="15">
        <v>115920</v>
      </c>
      <c r="E825" s="14" t="s">
        <v>915</v>
      </c>
      <c r="F825" s="14">
        <v>0</v>
      </c>
      <c r="G825" s="30">
        <f t="shared" si="12"/>
        <v>20</v>
      </c>
      <c r="H825" s="34">
        <f>bonus_calc2[[#This Row],[Total Over Time in Hours]]*Table5[[#This Row],[Rate Per hour]]</f>
        <v>0</v>
      </c>
    </row>
    <row r="826" spans="1:8" x14ac:dyDescent="0.3">
      <c r="A826" t="s">
        <v>746</v>
      </c>
      <c r="B826" s="14" t="s">
        <v>7</v>
      </c>
      <c r="C826" s="14" t="s">
        <v>37</v>
      </c>
      <c r="D826" s="15">
        <v>56870</v>
      </c>
      <c r="E826" s="14" t="s">
        <v>915</v>
      </c>
      <c r="F826" s="14">
        <v>0</v>
      </c>
      <c r="G826" s="30">
        <f t="shared" si="12"/>
        <v>20</v>
      </c>
      <c r="H826" s="34">
        <f>bonus_calc2[[#This Row],[Total Over Time in Hours]]*Table5[[#This Row],[Rate Per hour]]</f>
        <v>0</v>
      </c>
    </row>
    <row r="827" spans="1:8" x14ac:dyDescent="0.3">
      <c r="A827" t="s">
        <v>747</v>
      </c>
      <c r="B827" s="14" t="s">
        <v>7</v>
      </c>
      <c r="C827" s="14" t="s">
        <v>45</v>
      </c>
      <c r="D827" s="15">
        <v>75970</v>
      </c>
      <c r="E827" s="14" t="s">
        <v>921</v>
      </c>
      <c r="F827" s="14">
        <v>10</v>
      </c>
      <c r="G827" s="30">
        <f t="shared" si="12"/>
        <v>20</v>
      </c>
      <c r="H827" s="34">
        <f>bonus_calc2[[#This Row],[Total Over Time in Hours]]*Table5[[#This Row],[Rate Per hour]]</f>
        <v>200</v>
      </c>
    </row>
    <row r="828" spans="1:8" x14ac:dyDescent="0.3">
      <c r="A828" t="s">
        <v>748</v>
      </c>
      <c r="B828" s="14" t="s">
        <v>12</v>
      </c>
      <c r="C828" s="14" t="s">
        <v>13</v>
      </c>
      <c r="D828" s="15">
        <v>52270</v>
      </c>
      <c r="E828" s="14" t="s">
        <v>915</v>
      </c>
      <c r="F828" s="14">
        <v>0</v>
      </c>
      <c r="G828" s="30">
        <f t="shared" si="12"/>
        <v>20</v>
      </c>
      <c r="H828" s="34">
        <f>bonus_calc2[[#This Row],[Total Over Time in Hours]]*Table5[[#This Row],[Rate Per hour]]</f>
        <v>0</v>
      </c>
    </row>
    <row r="829" spans="1:8" x14ac:dyDescent="0.3">
      <c r="A829" t="s">
        <v>749</v>
      </c>
      <c r="B829" s="14" t="s">
        <v>12</v>
      </c>
      <c r="C829" s="14" t="s">
        <v>45</v>
      </c>
      <c r="D829" s="15">
        <v>39780</v>
      </c>
      <c r="E829" s="14" t="s">
        <v>921</v>
      </c>
      <c r="F829" s="14">
        <v>10</v>
      </c>
      <c r="G829" s="30">
        <f t="shared" si="12"/>
        <v>20</v>
      </c>
      <c r="H829" s="34">
        <f>bonus_calc2[[#This Row],[Total Over Time in Hours]]*Table5[[#This Row],[Rate Per hour]]</f>
        <v>200</v>
      </c>
    </row>
    <row r="830" spans="1:8" x14ac:dyDescent="0.3">
      <c r="A830" t="s">
        <v>750</v>
      </c>
      <c r="B830" s="14" t="s">
        <v>7</v>
      </c>
      <c r="C830" s="14" t="s">
        <v>32</v>
      </c>
      <c r="D830" s="15">
        <v>58960</v>
      </c>
      <c r="E830" s="14" t="s">
        <v>915</v>
      </c>
      <c r="F830" s="14">
        <v>0</v>
      </c>
      <c r="G830" s="30">
        <f t="shared" si="12"/>
        <v>20</v>
      </c>
      <c r="H830" s="34">
        <f>bonus_calc2[[#This Row],[Total Over Time in Hours]]*Table5[[#This Row],[Rate Per hour]]</f>
        <v>0</v>
      </c>
    </row>
    <row r="831" spans="1:8" x14ac:dyDescent="0.3">
      <c r="A831" t="s">
        <v>751</v>
      </c>
      <c r="B831" s="14" t="s">
        <v>7</v>
      </c>
      <c r="C831" s="14" t="s">
        <v>13</v>
      </c>
      <c r="D831" s="15">
        <v>37900</v>
      </c>
      <c r="E831" s="14" t="s">
        <v>921</v>
      </c>
      <c r="F831" s="14">
        <v>0</v>
      </c>
      <c r="G831" s="30">
        <f t="shared" si="12"/>
        <v>20</v>
      </c>
      <c r="H831" s="34">
        <f>bonus_calc2[[#This Row],[Total Over Time in Hours]]*Table5[[#This Row],[Rate Per hour]]</f>
        <v>0</v>
      </c>
    </row>
    <row r="832" spans="1:8" x14ac:dyDescent="0.3">
      <c r="A832" t="s">
        <v>932</v>
      </c>
      <c r="B832" s="14" t="s">
        <v>7</v>
      </c>
      <c r="C832" s="14" t="s">
        <v>50</v>
      </c>
      <c r="D832" s="15">
        <v>89160</v>
      </c>
      <c r="E832" s="14" t="s">
        <v>921</v>
      </c>
      <c r="F832" s="14">
        <v>30</v>
      </c>
      <c r="G832" s="30">
        <f t="shared" si="12"/>
        <v>40</v>
      </c>
      <c r="H832" s="34">
        <f>bonus_calc2[[#This Row],[Total Over Time in Hours]]*Table5[[#This Row],[Rate Per hour]]</f>
        <v>1200</v>
      </c>
    </row>
    <row r="833" spans="1:8" x14ac:dyDescent="0.3">
      <c r="A833" t="s">
        <v>752</v>
      </c>
      <c r="B833" s="14" t="s">
        <v>12</v>
      </c>
      <c r="C833" s="14" t="s">
        <v>32</v>
      </c>
      <c r="D833" s="15">
        <v>45510</v>
      </c>
      <c r="E833" s="14" t="s">
        <v>915</v>
      </c>
      <c r="F833" s="14">
        <v>0</v>
      </c>
      <c r="G833" s="30">
        <f t="shared" si="12"/>
        <v>20</v>
      </c>
      <c r="H833" s="34">
        <f>bonus_calc2[[#This Row],[Total Over Time in Hours]]*Table5[[#This Row],[Rate Per hour]]</f>
        <v>0</v>
      </c>
    </row>
    <row r="834" spans="1:8" x14ac:dyDescent="0.3">
      <c r="A834" t="s">
        <v>176</v>
      </c>
      <c r="B834" s="14" t="s">
        <v>7</v>
      </c>
      <c r="C834" s="14" t="s">
        <v>13</v>
      </c>
      <c r="D834" s="15">
        <v>66610</v>
      </c>
      <c r="E834" s="14" t="s">
        <v>915</v>
      </c>
      <c r="F834" s="14">
        <v>0</v>
      </c>
      <c r="G834" s="30">
        <f t="shared" ref="G834:G897" si="13">IF(F834&lt;30, 20, IF(F834&lt;60, 40, 60))</f>
        <v>20</v>
      </c>
      <c r="H834" s="34">
        <f>bonus_calc2[[#This Row],[Total Over Time in Hours]]*Table5[[#This Row],[Rate Per hour]]</f>
        <v>0</v>
      </c>
    </row>
    <row r="835" spans="1:8" x14ac:dyDescent="0.3">
      <c r="A835" t="s">
        <v>753</v>
      </c>
      <c r="B835" s="14" t="s">
        <v>12</v>
      </c>
      <c r="C835" s="14" t="s">
        <v>48</v>
      </c>
      <c r="D835" s="15">
        <v>44120</v>
      </c>
      <c r="E835" s="14" t="s">
        <v>915</v>
      </c>
      <c r="F835" s="14">
        <v>0</v>
      </c>
      <c r="G835" s="30">
        <f t="shared" si="13"/>
        <v>20</v>
      </c>
      <c r="H835" s="34">
        <f>bonus_calc2[[#This Row],[Total Over Time in Hours]]*Table5[[#This Row],[Rate Per hour]]</f>
        <v>0</v>
      </c>
    </row>
    <row r="836" spans="1:8" x14ac:dyDescent="0.3">
      <c r="A836" t="s">
        <v>754</v>
      </c>
      <c r="B836" s="14" t="s">
        <v>12</v>
      </c>
      <c r="C836" s="14" t="s">
        <v>24</v>
      </c>
      <c r="D836" s="15">
        <v>32270</v>
      </c>
      <c r="E836" s="14" t="s">
        <v>915</v>
      </c>
      <c r="F836" s="14">
        <v>0</v>
      </c>
      <c r="G836" s="30">
        <f t="shared" si="13"/>
        <v>20</v>
      </c>
      <c r="H836" s="34">
        <f>bonus_calc2[[#This Row],[Total Over Time in Hours]]*Table5[[#This Row],[Rate Per hour]]</f>
        <v>0</v>
      </c>
    </row>
    <row r="837" spans="1:8" x14ac:dyDescent="0.3">
      <c r="A837" t="s">
        <v>931</v>
      </c>
      <c r="B837" s="14" t="s">
        <v>7</v>
      </c>
      <c r="C837" s="14" t="s">
        <v>923</v>
      </c>
      <c r="D837" s="15">
        <v>37130</v>
      </c>
      <c r="E837" s="14" t="s">
        <v>915</v>
      </c>
      <c r="F837" s="14">
        <v>0</v>
      </c>
      <c r="G837" s="30">
        <f t="shared" si="13"/>
        <v>20</v>
      </c>
      <c r="H837" s="34">
        <f>bonus_calc2[[#This Row],[Total Over Time in Hours]]*Table5[[#This Row],[Rate Per hour]]</f>
        <v>0</v>
      </c>
    </row>
    <row r="838" spans="1:8" x14ac:dyDescent="0.3">
      <c r="A838" t="s">
        <v>755</v>
      </c>
      <c r="B838" s="14" t="s">
        <v>12</v>
      </c>
      <c r="C838" s="14" t="s">
        <v>8</v>
      </c>
      <c r="D838" s="15">
        <v>45590</v>
      </c>
      <c r="E838" s="14" t="s">
        <v>915</v>
      </c>
      <c r="F838" s="14">
        <v>0</v>
      </c>
      <c r="G838" s="30">
        <f t="shared" si="13"/>
        <v>20</v>
      </c>
      <c r="H838" s="34">
        <f>bonus_calc2[[#This Row],[Total Over Time in Hours]]*Table5[[#This Row],[Rate Per hour]]</f>
        <v>0</v>
      </c>
    </row>
    <row r="839" spans="1:8" x14ac:dyDescent="0.3">
      <c r="A839" t="s">
        <v>756</v>
      </c>
      <c r="B839" s="14" t="s">
        <v>12</v>
      </c>
      <c r="C839" s="14" t="s">
        <v>63</v>
      </c>
      <c r="D839" s="15">
        <v>94070</v>
      </c>
      <c r="E839" s="14" t="s">
        <v>915</v>
      </c>
      <c r="F839" s="14">
        <v>0</v>
      </c>
      <c r="G839" s="30">
        <f t="shared" si="13"/>
        <v>20</v>
      </c>
      <c r="H839" s="34">
        <f>bonus_calc2[[#This Row],[Total Over Time in Hours]]*Table5[[#This Row],[Rate Per hour]]</f>
        <v>0</v>
      </c>
    </row>
    <row r="840" spans="1:8" x14ac:dyDescent="0.3">
      <c r="A840" t="s">
        <v>757</v>
      </c>
      <c r="B840" s="14" t="s">
        <v>12</v>
      </c>
      <c r="C840" s="14" t="s">
        <v>45</v>
      </c>
      <c r="D840" s="15">
        <v>89690</v>
      </c>
      <c r="E840" s="14" t="s">
        <v>921</v>
      </c>
      <c r="F840" s="14">
        <v>0</v>
      </c>
      <c r="G840" s="30">
        <f t="shared" si="13"/>
        <v>20</v>
      </c>
      <c r="H840" s="34">
        <f>bonus_calc2[[#This Row],[Total Over Time in Hours]]*Table5[[#This Row],[Rate Per hour]]</f>
        <v>0</v>
      </c>
    </row>
    <row r="841" spans="1:8" x14ac:dyDescent="0.3">
      <c r="A841" t="s">
        <v>758</v>
      </c>
      <c r="B841" s="14" t="s">
        <v>7</v>
      </c>
      <c r="C841" s="14" t="s">
        <v>48</v>
      </c>
      <c r="D841" s="15">
        <v>41220</v>
      </c>
      <c r="E841" s="14" t="s">
        <v>915</v>
      </c>
      <c r="F841" s="14">
        <v>0</v>
      </c>
      <c r="G841" s="30">
        <f t="shared" si="13"/>
        <v>20</v>
      </c>
      <c r="H841" s="34">
        <f>bonus_calc2[[#This Row],[Total Over Time in Hours]]*Table5[[#This Row],[Rate Per hour]]</f>
        <v>0</v>
      </c>
    </row>
    <row r="842" spans="1:8" x14ac:dyDescent="0.3">
      <c r="A842" t="s">
        <v>495</v>
      </c>
      <c r="B842" s="14" t="s">
        <v>12</v>
      </c>
      <c r="C842" s="14" t="s">
        <v>45</v>
      </c>
      <c r="D842" s="15">
        <v>119930</v>
      </c>
      <c r="E842" s="14" t="s">
        <v>915</v>
      </c>
      <c r="F842" s="14">
        <v>0</v>
      </c>
      <c r="G842" s="30">
        <f t="shared" si="13"/>
        <v>20</v>
      </c>
      <c r="H842" s="34">
        <f>bonus_calc2[[#This Row],[Total Over Time in Hours]]*Table5[[#This Row],[Rate Per hour]]</f>
        <v>0</v>
      </c>
    </row>
    <row r="843" spans="1:8" x14ac:dyDescent="0.3">
      <c r="A843" t="s">
        <v>759</v>
      </c>
      <c r="B843" s="14" t="s">
        <v>12</v>
      </c>
      <c r="C843" s="14" t="s">
        <v>19</v>
      </c>
      <c r="D843" s="15">
        <v>60580</v>
      </c>
      <c r="E843" s="14" t="s">
        <v>915</v>
      </c>
      <c r="F843" s="14">
        <v>0</v>
      </c>
      <c r="G843" s="30">
        <f t="shared" si="13"/>
        <v>20</v>
      </c>
      <c r="H843" s="34">
        <f>bonus_calc2[[#This Row],[Total Over Time in Hours]]*Table5[[#This Row],[Rate Per hour]]</f>
        <v>0</v>
      </c>
    </row>
    <row r="844" spans="1:8" x14ac:dyDescent="0.3">
      <c r="A844" t="s">
        <v>760</v>
      </c>
      <c r="B844" s="14" t="s">
        <v>12</v>
      </c>
      <c r="C844" s="14" t="s">
        <v>32</v>
      </c>
      <c r="D844" s="15">
        <v>94820</v>
      </c>
      <c r="E844" s="14" t="s">
        <v>921</v>
      </c>
      <c r="F844" s="14">
        <v>10</v>
      </c>
      <c r="G844" s="30">
        <f t="shared" si="13"/>
        <v>20</v>
      </c>
      <c r="H844" s="34">
        <f>bonus_calc2[[#This Row],[Total Over Time in Hours]]*Table5[[#This Row],[Rate Per hour]]</f>
        <v>200</v>
      </c>
    </row>
    <row r="845" spans="1:8" x14ac:dyDescent="0.3">
      <c r="A845" t="s">
        <v>761</v>
      </c>
      <c r="B845" s="14" t="s">
        <v>12</v>
      </c>
      <c r="C845" s="14" t="s">
        <v>29</v>
      </c>
      <c r="D845" s="15">
        <v>38830</v>
      </c>
      <c r="E845" s="14" t="s">
        <v>915</v>
      </c>
      <c r="F845" s="14">
        <v>0</v>
      </c>
      <c r="G845" s="30">
        <f t="shared" si="13"/>
        <v>20</v>
      </c>
      <c r="H845" s="34">
        <f>bonus_calc2[[#This Row],[Total Over Time in Hours]]*Table5[[#This Row],[Rate Per hour]]</f>
        <v>0</v>
      </c>
    </row>
    <row r="846" spans="1:8" x14ac:dyDescent="0.3">
      <c r="A846" t="s">
        <v>762</v>
      </c>
      <c r="B846" s="14" t="s">
        <v>12</v>
      </c>
      <c r="C846" s="14" t="s">
        <v>63</v>
      </c>
      <c r="D846" s="15">
        <v>91450</v>
      </c>
      <c r="E846" s="14" t="s">
        <v>915</v>
      </c>
      <c r="F846" s="14">
        <v>0</v>
      </c>
      <c r="G846" s="30">
        <f t="shared" si="13"/>
        <v>20</v>
      </c>
      <c r="H846" s="34">
        <f>bonus_calc2[[#This Row],[Total Over Time in Hours]]*Table5[[#This Row],[Rate Per hour]]</f>
        <v>0</v>
      </c>
    </row>
    <row r="847" spans="1:8" x14ac:dyDescent="0.3">
      <c r="A847" t="s">
        <v>763</v>
      </c>
      <c r="B847" s="14" t="s">
        <v>7</v>
      </c>
      <c r="C847" s="14" t="s">
        <v>48</v>
      </c>
      <c r="D847" s="15">
        <v>28870</v>
      </c>
      <c r="E847" s="14" t="s">
        <v>921</v>
      </c>
      <c r="F847" s="14">
        <v>30</v>
      </c>
      <c r="G847" s="30">
        <f t="shared" si="13"/>
        <v>40</v>
      </c>
      <c r="H847" s="34">
        <f>bonus_calc2[[#This Row],[Total Over Time in Hours]]*Table5[[#This Row],[Rate Per hour]]</f>
        <v>1200</v>
      </c>
    </row>
    <row r="848" spans="1:8" x14ac:dyDescent="0.3">
      <c r="A848" t="s">
        <v>668</v>
      </c>
      <c r="B848" s="14" t="s">
        <v>7</v>
      </c>
      <c r="C848" s="14" t="s">
        <v>19</v>
      </c>
      <c r="D848" s="15">
        <v>70760</v>
      </c>
      <c r="E848" s="14" t="s">
        <v>915</v>
      </c>
      <c r="F848" s="14">
        <v>0</v>
      </c>
      <c r="G848" s="30">
        <f t="shared" si="13"/>
        <v>20</v>
      </c>
      <c r="H848" s="34">
        <f>bonus_calc2[[#This Row],[Total Over Time in Hours]]*Table5[[#This Row],[Rate Per hour]]</f>
        <v>0</v>
      </c>
    </row>
    <row r="849" spans="1:8" x14ac:dyDescent="0.3">
      <c r="A849" t="s">
        <v>764</v>
      </c>
      <c r="B849" s="14" t="s">
        <v>12</v>
      </c>
      <c r="C849" s="14" t="s">
        <v>24</v>
      </c>
      <c r="D849" s="15">
        <v>106170</v>
      </c>
      <c r="E849" s="14" t="s">
        <v>915</v>
      </c>
      <c r="F849" s="14">
        <v>0</v>
      </c>
      <c r="G849" s="30">
        <f t="shared" si="13"/>
        <v>20</v>
      </c>
      <c r="H849" s="34">
        <f>bonus_calc2[[#This Row],[Total Over Time in Hours]]*Table5[[#This Row],[Rate Per hour]]</f>
        <v>0</v>
      </c>
    </row>
    <row r="850" spans="1:8" x14ac:dyDescent="0.3">
      <c r="A850" t="s">
        <v>765</v>
      </c>
      <c r="B850" s="14" t="s">
        <v>12</v>
      </c>
      <c r="C850" s="14" t="s">
        <v>19</v>
      </c>
      <c r="D850" s="15">
        <v>71540</v>
      </c>
      <c r="E850" s="14" t="s">
        <v>915</v>
      </c>
      <c r="F850" s="14">
        <v>0</v>
      </c>
      <c r="G850" s="30">
        <f t="shared" si="13"/>
        <v>20</v>
      </c>
      <c r="H850" s="34">
        <f>bonus_calc2[[#This Row],[Total Over Time in Hours]]*Table5[[#This Row],[Rate Per hour]]</f>
        <v>0</v>
      </c>
    </row>
    <row r="851" spans="1:8" x14ac:dyDescent="0.3">
      <c r="A851" t="s">
        <v>766</v>
      </c>
      <c r="B851" s="14" t="s">
        <v>7</v>
      </c>
      <c r="C851" s="14" t="s">
        <v>37</v>
      </c>
      <c r="D851" s="15">
        <v>104680</v>
      </c>
      <c r="E851" s="14" t="s">
        <v>915</v>
      </c>
      <c r="F851" s="14">
        <v>0</v>
      </c>
      <c r="G851" s="30">
        <f t="shared" si="13"/>
        <v>20</v>
      </c>
      <c r="H851" s="34">
        <f>bonus_calc2[[#This Row],[Total Over Time in Hours]]*Table5[[#This Row],[Rate Per hour]]</f>
        <v>0</v>
      </c>
    </row>
    <row r="852" spans="1:8" x14ac:dyDescent="0.3">
      <c r="A852" t="s">
        <v>930</v>
      </c>
      <c r="B852" s="14" t="s">
        <v>7</v>
      </c>
      <c r="C852" s="14" t="s">
        <v>17</v>
      </c>
      <c r="D852" s="15">
        <v>63370</v>
      </c>
      <c r="E852" s="14" t="s">
        <v>915</v>
      </c>
      <c r="F852" s="14">
        <v>0</v>
      </c>
      <c r="G852" s="30">
        <f t="shared" si="13"/>
        <v>20</v>
      </c>
      <c r="H852" s="34">
        <f>bonus_calc2[[#This Row],[Total Over Time in Hours]]*Table5[[#This Row],[Rate Per hour]]</f>
        <v>0</v>
      </c>
    </row>
    <row r="853" spans="1:8" x14ac:dyDescent="0.3">
      <c r="A853" t="s">
        <v>767</v>
      </c>
      <c r="B853" s="14" t="s">
        <v>12</v>
      </c>
      <c r="C853" s="14" t="s">
        <v>63</v>
      </c>
      <c r="D853" s="15">
        <v>106460</v>
      </c>
      <c r="E853" s="14" t="s">
        <v>915</v>
      </c>
      <c r="F853" s="14">
        <v>0</v>
      </c>
      <c r="G853" s="30">
        <f t="shared" si="13"/>
        <v>20</v>
      </c>
      <c r="H853" s="34">
        <f>bonus_calc2[[#This Row],[Total Over Time in Hours]]*Table5[[#This Row],[Rate Per hour]]</f>
        <v>0</v>
      </c>
    </row>
    <row r="854" spans="1:8" x14ac:dyDescent="0.3">
      <c r="A854" t="s">
        <v>768</v>
      </c>
      <c r="B854" s="14" t="s">
        <v>7</v>
      </c>
      <c r="C854" s="14" t="s">
        <v>63</v>
      </c>
      <c r="D854" s="15">
        <v>106400</v>
      </c>
      <c r="E854" s="14" t="s">
        <v>915</v>
      </c>
      <c r="F854" s="14">
        <v>0</v>
      </c>
      <c r="G854" s="30">
        <f t="shared" si="13"/>
        <v>20</v>
      </c>
      <c r="H854" s="34">
        <f>bonus_calc2[[#This Row],[Total Over Time in Hours]]*Table5[[#This Row],[Rate Per hour]]</f>
        <v>0</v>
      </c>
    </row>
    <row r="855" spans="1:8" x14ac:dyDescent="0.3">
      <c r="A855" t="s">
        <v>769</v>
      </c>
      <c r="B855" s="14" t="s">
        <v>7</v>
      </c>
      <c r="C855" s="14" t="s">
        <v>29</v>
      </c>
      <c r="D855" s="15">
        <v>36920</v>
      </c>
      <c r="E855" s="14" t="s">
        <v>915</v>
      </c>
      <c r="F855" s="14">
        <v>0</v>
      </c>
      <c r="G855" s="30">
        <f t="shared" si="13"/>
        <v>20</v>
      </c>
      <c r="H855" s="34">
        <f>bonus_calc2[[#This Row],[Total Over Time in Hours]]*Table5[[#This Row],[Rate Per hour]]</f>
        <v>0</v>
      </c>
    </row>
    <row r="856" spans="1:8" x14ac:dyDescent="0.3">
      <c r="A856" t="s">
        <v>770</v>
      </c>
      <c r="B856" s="14" t="s">
        <v>7</v>
      </c>
      <c r="C856" s="14" t="s">
        <v>29</v>
      </c>
      <c r="D856" s="15">
        <v>42160</v>
      </c>
      <c r="E856" s="14" t="s">
        <v>921</v>
      </c>
      <c r="F856" s="14">
        <v>40</v>
      </c>
      <c r="G856" s="30">
        <f t="shared" si="13"/>
        <v>40</v>
      </c>
      <c r="H856" s="34">
        <f>bonus_calc2[[#This Row],[Total Over Time in Hours]]*Table5[[#This Row],[Rate Per hour]]</f>
        <v>1600</v>
      </c>
    </row>
    <row r="857" spans="1:8" x14ac:dyDescent="0.3">
      <c r="A857" t="s">
        <v>771</v>
      </c>
      <c r="B857" s="14" t="s">
        <v>12</v>
      </c>
      <c r="C857" s="14" t="s">
        <v>17</v>
      </c>
      <c r="D857" s="15">
        <v>57820</v>
      </c>
      <c r="E857" s="14" t="s">
        <v>915</v>
      </c>
      <c r="F857" s="14">
        <v>0</v>
      </c>
      <c r="G857" s="30">
        <f t="shared" si="13"/>
        <v>20</v>
      </c>
      <c r="H857" s="34">
        <f>bonus_calc2[[#This Row],[Total Over Time in Hours]]*Table5[[#This Row],[Rate Per hour]]</f>
        <v>0</v>
      </c>
    </row>
    <row r="858" spans="1:8" x14ac:dyDescent="0.3">
      <c r="A858" t="s">
        <v>772</v>
      </c>
      <c r="B858" s="14" t="s">
        <v>12</v>
      </c>
      <c r="C858" s="14" t="s">
        <v>13</v>
      </c>
      <c r="D858" s="15">
        <v>93740</v>
      </c>
      <c r="E858" s="14" t="s">
        <v>915</v>
      </c>
      <c r="F858" s="14">
        <v>0</v>
      </c>
      <c r="G858" s="30">
        <f t="shared" si="13"/>
        <v>20</v>
      </c>
      <c r="H858" s="34">
        <f>bonus_calc2[[#This Row],[Total Over Time in Hours]]*Table5[[#This Row],[Rate Per hour]]</f>
        <v>0</v>
      </c>
    </row>
    <row r="859" spans="1:8" x14ac:dyDescent="0.3">
      <c r="A859" t="s">
        <v>773</v>
      </c>
      <c r="B859" s="14" t="s">
        <v>12</v>
      </c>
      <c r="C859" s="14" t="s">
        <v>8</v>
      </c>
      <c r="D859" s="15">
        <v>93960</v>
      </c>
      <c r="E859" s="14" t="s">
        <v>921</v>
      </c>
      <c r="F859" s="14">
        <v>10</v>
      </c>
      <c r="G859" s="30">
        <f t="shared" si="13"/>
        <v>20</v>
      </c>
      <c r="H859" s="34">
        <f>bonus_calc2[[#This Row],[Total Over Time in Hours]]*Table5[[#This Row],[Rate Per hour]]</f>
        <v>200</v>
      </c>
    </row>
    <row r="860" spans="1:8" x14ac:dyDescent="0.3">
      <c r="A860" t="s">
        <v>774</v>
      </c>
      <c r="B860" s="14" t="s">
        <v>12</v>
      </c>
      <c r="C860" s="14" t="s">
        <v>8</v>
      </c>
      <c r="D860" s="15">
        <v>107220</v>
      </c>
      <c r="E860" s="14" t="s">
        <v>915</v>
      </c>
      <c r="F860" s="14">
        <v>0</v>
      </c>
      <c r="G860" s="30">
        <f t="shared" si="13"/>
        <v>20</v>
      </c>
      <c r="H860" s="34">
        <f>bonus_calc2[[#This Row],[Total Over Time in Hours]]*Table5[[#This Row],[Rate Per hour]]</f>
        <v>0</v>
      </c>
    </row>
    <row r="861" spans="1:8" x14ac:dyDescent="0.3">
      <c r="A861" t="s">
        <v>775</v>
      </c>
      <c r="B861" s="14" t="s">
        <v>12</v>
      </c>
      <c r="C861" s="14" t="s">
        <v>48</v>
      </c>
      <c r="D861" s="15">
        <v>90150</v>
      </c>
      <c r="E861" s="14" t="s">
        <v>921</v>
      </c>
      <c r="F861" s="14">
        <v>0</v>
      </c>
      <c r="G861" s="30">
        <f t="shared" si="13"/>
        <v>20</v>
      </c>
      <c r="H861" s="34">
        <f>bonus_calc2[[#This Row],[Total Over Time in Hours]]*Table5[[#This Row],[Rate Per hour]]</f>
        <v>0</v>
      </c>
    </row>
    <row r="862" spans="1:8" x14ac:dyDescent="0.3">
      <c r="A862" t="s">
        <v>776</v>
      </c>
      <c r="B862" s="14" t="s">
        <v>7</v>
      </c>
      <c r="C862" s="14" t="s">
        <v>24</v>
      </c>
      <c r="D862" s="15">
        <v>94020</v>
      </c>
      <c r="E862" s="14" t="s">
        <v>921</v>
      </c>
      <c r="F862" s="14">
        <v>0</v>
      </c>
      <c r="G862" s="30">
        <f t="shared" si="13"/>
        <v>20</v>
      </c>
      <c r="H862" s="34">
        <f>bonus_calc2[[#This Row],[Total Over Time in Hours]]*Table5[[#This Row],[Rate Per hour]]</f>
        <v>0</v>
      </c>
    </row>
    <row r="863" spans="1:8" x14ac:dyDescent="0.3">
      <c r="A863" t="s">
        <v>777</v>
      </c>
      <c r="B863" s="14" t="s">
        <v>12</v>
      </c>
      <c r="C863" s="14" t="s">
        <v>63</v>
      </c>
      <c r="D863" s="15">
        <v>42970</v>
      </c>
      <c r="E863" s="14" t="s">
        <v>915</v>
      </c>
      <c r="F863" s="14">
        <v>0</v>
      </c>
      <c r="G863" s="30">
        <f t="shared" si="13"/>
        <v>20</v>
      </c>
      <c r="H863" s="34">
        <f>bonus_calc2[[#This Row],[Total Over Time in Hours]]*Table5[[#This Row],[Rate Per hour]]</f>
        <v>0</v>
      </c>
    </row>
    <row r="864" spans="1:8" x14ac:dyDescent="0.3">
      <c r="A864" t="s">
        <v>778</v>
      </c>
      <c r="B864" s="14" t="s">
        <v>7</v>
      </c>
      <c r="C864" s="14" t="s">
        <v>48</v>
      </c>
      <c r="D864" s="15">
        <v>33410</v>
      </c>
      <c r="E864" s="14" t="s">
        <v>915</v>
      </c>
      <c r="F864" s="14">
        <v>0</v>
      </c>
      <c r="G864" s="30">
        <f t="shared" si="13"/>
        <v>20</v>
      </c>
      <c r="H864" s="34">
        <f>bonus_calc2[[#This Row],[Total Over Time in Hours]]*Table5[[#This Row],[Rate Per hour]]</f>
        <v>0</v>
      </c>
    </row>
    <row r="865" spans="1:8" x14ac:dyDescent="0.3">
      <c r="A865" t="s">
        <v>779</v>
      </c>
      <c r="B865" s="14" t="s">
        <v>12</v>
      </c>
      <c r="C865" s="14" t="s">
        <v>13</v>
      </c>
      <c r="D865" s="15">
        <v>119670</v>
      </c>
      <c r="E865" s="14" t="s">
        <v>915</v>
      </c>
      <c r="F865" s="14">
        <v>0</v>
      </c>
      <c r="G865" s="30">
        <f t="shared" si="13"/>
        <v>20</v>
      </c>
      <c r="H865" s="34">
        <f>bonus_calc2[[#This Row],[Total Over Time in Hours]]*Table5[[#This Row],[Rate Per hour]]</f>
        <v>0</v>
      </c>
    </row>
    <row r="866" spans="1:8" x14ac:dyDescent="0.3">
      <c r="A866" t="s">
        <v>780</v>
      </c>
      <c r="B866" s="14" t="s">
        <v>7</v>
      </c>
      <c r="C866" s="14" t="s">
        <v>19</v>
      </c>
      <c r="D866" s="15">
        <v>115380</v>
      </c>
      <c r="E866" s="14" t="s">
        <v>915</v>
      </c>
      <c r="F866" s="14">
        <v>0</v>
      </c>
      <c r="G866" s="30">
        <f t="shared" si="13"/>
        <v>20</v>
      </c>
      <c r="H866" s="34">
        <f>bonus_calc2[[#This Row],[Total Over Time in Hours]]*Table5[[#This Row],[Rate Per hour]]</f>
        <v>0</v>
      </c>
    </row>
    <row r="867" spans="1:8" x14ac:dyDescent="0.3">
      <c r="A867" t="s">
        <v>781</v>
      </c>
      <c r="B867" s="14" t="s">
        <v>7</v>
      </c>
      <c r="C867" s="14" t="s">
        <v>48</v>
      </c>
      <c r="D867" s="15">
        <v>75010</v>
      </c>
      <c r="E867" s="14" t="s">
        <v>915</v>
      </c>
      <c r="F867" s="14">
        <v>0</v>
      </c>
      <c r="G867" s="30">
        <f t="shared" si="13"/>
        <v>20</v>
      </c>
      <c r="H867" s="34">
        <f>bonus_calc2[[#This Row],[Total Over Time in Hours]]*Table5[[#This Row],[Rate Per hour]]</f>
        <v>0</v>
      </c>
    </row>
    <row r="868" spans="1:8" x14ac:dyDescent="0.3">
      <c r="A868" t="s">
        <v>782</v>
      </c>
      <c r="B868" s="14" t="s">
        <v>7</v>
      </c>
      <c r="C868" s="14" t="s">
        <v>29</v>
      </c>
      <c r="D868" s="15">
        <v>104120</v>
      </c>
      <c r="E868" s="14" t="s">
        <v>915</v>
      </c>
      <c r="F868" s="14">
        <v>0</v>
      </c>
      <c r="G868" s="30">
        <f t="shared" si="13"/>
        <v>20</v>
      </c>
      <c r="H868" s="34">
        <f>bonus_calc2[[#This Row],[Total Over Time in Hours]]*Table5[[#This Row],[Rate Per hour]]</f>
        <v>0</v>
      </c>
    </row>
    <row r="869" spans="1:8" x14ac:dyDescent="0.3">
      <c r="A869" t="s">
        <v>783</v>
      </c>
      <c r="B869" s="14" t="s">
        <v>7</v>
      </c>
      <c r="C869" s="14" t="s">
        <v>50</v>
      </c>
      <c r="D869" s="15">
        <v>82680</v>
      </c>
      <c r="E869" s="14" t="s">
        <v>915</v>
      </c>
      <c r="F869" s="14">
        <v>0</v>
      </c>
      <c r="G869" s="30">
        <f t="shared" si="13"/>
        <v>20</v>
      </c>
      <c r="H869" s="34">
        <f>bonus_calc2[[#This Row],[Total Over Time in Hours]]*Table5[[#This Row],[Rate Per hour]]</f>
        <v>0</v>
      </c>
    </row>
    <row r="870" spans="1:8" x14ac:dyDescent="0.3">
      <c r="A870" t="s">
        <v>784</v>
      </c>
      <c r="B870" s="14" t="s">
        <v>12</v>
      </c>
      <c r="C870" s="14" t="s">
        <v>37</v>
      </c>
      <c r="D870" s="15">
        <v>52250</v>
      </c>
      <c r="E870" s="14" t="s">
        <v>915</v>
      </c>
      <c r="F870" s="14">
        <v>0</v>
      </c>
      <c r="G870" s="30">
        <f t="shared" si="13"/>
        <v>20</v>
      </c>
      <c r="H870" s="34">
        <f>bonus_calc2[[#This Row],[Total Over Time in Hours]]*Table5[[#This Row],[Rate Per hour]]</f>
        <v>0</v>
      </c>
    </row>
    <row r="871" spans="1:8" x14ac:dyDescent="0.3">
      <c r="A871" t="s">
        <v>682</v>
      </c>
      <c r="B871" s="14" t="s">
        <v>7</v>
      </c>
      <c r="C871" s="14" t="s">
        <v>29</v>
      </c>
      <c r="D871" s="15">
        <v>83190</v>
      </c>
      <c r="E871" s="14" t="s">
        <v>915</v>
      </c>
      <c r="F871" s="14">
        <v>0</v>
      </c>
      <c r="G871" s="30">
        <f t="shared" si="13"/>
        <v>20</v>
      </c>
      <c r="H871" s="34">
        <f>bonus_calc2[[#This Row],[Total Over Time in Hours]]*Table5[[#This Row],[Rate Per hour]]</f>
        <v>0</v>
      </c>
    </row>
    <row r="872" spans="1:8" x14ac:dyDescent="0.3">
      <c r="A872" t="s">
        <v>785</v>
      </c>
      <c r="B872" s="14" t="s">
        <v>7</v>
      </c>
      <c r="C872" s="14" t="s">
        <v>8</v>
      </c>
      <c r="D872" s="15">
        <v>69120</v>
      </c>
      <c r="E872" s="14" t="s">
        <v>921</v>
      </c>
      <c r="F872" s="14">
        <v>30</v>
      </c>
      <c r="G872" s="30">
        <f t="shared" si="13"/>
        <v>40</v>
      </c>
      <c r="H872" s="34">
        <f>bonus_calc2[[#This Row],[Total Over Time in Hours]]*Table5[[#This Row],[Rate Per hour]]</f>
        <v>1200</v>
      </c>
    </row>
    <row r="873" spans="1:8" x14ac:dyDescent="0.3">
      <c r="A873" t="s">
        <v>786</v>
      </c>
      <c r="B873" s="14" t="s">
        <v>7</v>
      </c>
      <c r="C873" s="14" t="s">
        <v>32</v>
      </c>
      <c r="D873" s="15">
        <v>41570</v>
      </c>
      <c r="E873" s="14" t="s">
        <v>915</v>
      </c>
      <c r="F873" s="14">
        <v>0</v>
      </c>
      <c r="G873" s="30">
        <f t="shared" si="13"/>
        <v>20</v>
      </c>
      <c r="H873" s="34">
        <f>bonus_calc2[[#This Row],[Total Over Time in Hours]]*Table5[[#This Row],[Rate Per hour]]</f>
        <v>0</v>
      </c>
    </row>
    <row r="874" spans="1:8" x14ac:dyDescent="0.3">
      <c r="A874" t="s">
        <v>787</v>
      </c>
      <c r="B874" s="14" t="s">
        <v>7</v>
      </c>
      <c r="C874" s="14" t="s">
        <v>8</v>
      </c>
      <c r="D874" s="15">
        <v>83590</v>
      </c>
      <c r="E874" s="14" t="s">
        <v>915</v>
      </c>
      <c r="F874" s="14">
        <v>0</v>
      </c>
      <c r="G874" s="30">
        <f t="shared" si="13"/>
        <v>20</v>
      </c>
      <c r="H874" s="34">
        <f>bonus_calc2[[#This Row],[Total Over Time in Hours]]*Table5[[#This Row],[Rate Per hour]]</f>
        <v>0</v>
      </c>
    </row>
    <row r="875" spans="1:8" x14ac:dyDescent="0.3">
      <c r="A875" t="s">
        <v>788</v>
      </c>
      <c r="B875" s="14" t="s">
        <v>12</v>
      </c>
      <c r="C875" s="14" t="s">
        <v>50</v>
      </c>
      <c r="D875" s="15">
        <v>107700</v>
      </c>
      <c r="E875" s="14" t="s">
        <v>915</v>
      </c>
      <c r="F875" s="14">
        <v>0</v>
      </c>
      <c r="G875" s="30">
        <f t="shared" si="13"/>
        <v>20</v>
      </c>
      <c r="H875" s="34">
        <f>bonus_calc2[[#This Row],[Total Over Time in Hours]]*Table5[[#This Row],[Rate Per hour]]</f>
        <v>0</v>
      </c>
    </row>
    <row r="876" spans="1:8" x14ac:dyDescent="0.3">
      <c r="A876" t="s">
        <v>789</v>
      </c>
      <c r="B876" s="14" t="s">
        <v>7</v>
      </c>
      <c r="C876" s="14" t="s">
        <v>13</v>
      </c>
      <c r="D876" s="15">
        <v>102130</v>
      </c>
      <c r="E876" s="14" t="s">
        <v>915</v>
      </c>
      <c r="F876" s="14">
        <v>0</v>
      </c>
      <c r="G876" s="30">
        <f t="shared" si="13"/>
        <v>20</v>
      </c>
      <c r="H876" s="34">
        <f>bonus_calc2[[#This Row],[Total Over Time in Hours]]*Table5[[#This Row],[Rate Per hour]]</f>
        <v>0</v>
      </c>
    </row>
    <row r="877" spans="1:8" x14ac:dyDescent="0.3">
      <c r="A877" t="s">
        <v>790</v>
      </c>
      <c r="B877" s="14" t="s">
        <v>7</v>
      </c>
      <c r="C877" s="14" t="s">
        <v>8</v>
      </c>
      <c r="D877" s="15">
        <v>116090</v>
      </c>
      <c r="E877" s="14" t="s">
        <v>915</v>
      </c>
      <c r="F877" s="14">
        <v>0</v>
      </c>
      <c r="G877" s="30">
        <f t="shared" si="13"/>
        <v>20</v>
      </c>
      <c r="H877" s="34">
        <f>bonus_calc2[[#This Row],[Total Over Time in Hours]]*Table5[[#This Row],[Rate Per hour]]</f>
        <v>0</v>
      </c>
    </row>
    <row r="878" spans="1:8" x14ac:dyDescent="0.3">
      <c r="A878" t="s">
        <v>791</v>
      </c>
      <c r="B878" s="14" t="s">
        <v>12</v>
      </c>
      <c r="C878" s="14" t="s">
        <v>48</v>
      </c>
      <c r="D878" s="15">
        <v>74360</v>
      </c>
      <c r="E878" s="14" t="s">
        <v>915</v>
      </c>
      <c r="F878" s="14">
        <v>0</v>
      </c>
      <c r="G878" s="30">
        <f t="shared" si="13"/>
        <v>20</v>
      </c>
      <c r="H878" s="34">
        <f>bonus_calc2[[#This Row],[Total Over Time in Hours]]*Table5[[#This Row],[Rate Per hour]]</f>
        <v>0</v>
      </c>
    </row>
    <row r="879" spans="1:8" x14ac:dyDescent="0.3">
      <c r="A879" t="s">
        <v>532</v>
      </c>
      <c r="B879" s="14" t="s">
        <v>7</v>
      </c>
      <c r="C879" s="14" t="s">
        <v>50</v>
      </c>
      <c r="D879" s="15">
        <v>42310</v>
      </c>
      <c r="E879" s="14" t="s">
        <v>915</v>
      </c>
      <c r="F879" s="14">
        <v>0</v>
      </c>
      <c r="G879" s="30">
        <f t="shared" si="13"/>
        <v>20</v>
      </c>
      <c r="H879" s="34">
        <f>bonus_calc2[[#This Row],[Total Over Time in Hours]]*Table5[[#This Row],[Rate Per hour]]</f>
        <v>0</v>
      </c>
    </row>
    <row r="880" spans="1:8" x14ac:dyDescent="0.3">
      <c r="A880" t="s">
        <v>792</v>
      </c>
      <c r="B880" s="14" t="s">
        <v>7</v>
      </c>
      <c r="C880" s="14" t="s">
        <v>50</v>
      </c>
      <c r="D880" s="15">
        <v>78440</v>
      </c>
      <c r="E880" s="14" t="s">
        <v>915</v>
      </c>
      <c r="F880" s="14">
        <v>0</v>
      </c>
      <c r="G880" s="30">
        <f t="shared" si="13"/>
        <v>20</v>
      </c>
      <c r="H880" s="34">
        <f>bonus_calc2[[#This Row],[Total Over Time in Hours]]*Table5[[#This Row],[Rate Per hour]]</f>
        <v>0</v>
      </c>
    </row>
    <row r="881" spans="1:8" x14ac:dyDescent="0.3">
      <c r="A881" t="s">
        <v>793</v>
      </c>
      <c r="B881" s="14" t="s">
        <v>12</v>
      </c>
      <c r="C881" s="14" t="s">
        <v>48</v>
      </c>
      <c r="D881" s="15">
        <v>113760</v>
      </c>
      <c r="E881" s="14" t="s">
        <v>921</v>
      </c>
      <c r="F881" s="14">
        <v>0</v>
      </c>
      <c r="G881" s="30">
        <f t="shared" si="13"/>
        <v>20</v>
      </c>
      <c r="H881" s="34">
        <f>bonus_calc2[[#This Row],[Total Over Time in Hours]]*Table5[[#This Row],[Rate Per hour]]</f>
        <v>0</v>
      </c>
    </row>
    <row r="882" spans="1:8" x14ac:dyDescent="0.3">
      <c r="A882" t="s">
        <v>67</v>
      </c>
      <c r="B882" s="14" t="s">
        <v>7</v>
      </c>
      <c r="C882" s="14" t="s">
        <v>24</v>
      </c>
      <c r="D882" s="15">
        <v>93880</v>
      </c>
      <c r="E882" s="14" t="s">
        <v>915</v>
      </c>
      <c r="F882" s="14">
        <v>0</v>
      </c>
      <c r="G882" s="30">
        <f t="shared" si="13"/>
        <v>20</v>
      </c>
      <c r="H882" s="34">
        <f>bonus_calc2[[#This Row],[Total Over Time in Hours]]*Table5[[#This Row],[Rate Per hour]]</f>
        <v>0</v>
      </c>
    </row>
    <row r="883" spans="1:8" x14ac:dyDescent="0.3">
      <c r="A883" t="s">
        <v>794</v>
      </c>
      <c r="B883" s="14" t="s">
        <v>12</v>
      </c>
      <c r="C883" s="14" t="s">
        <v>13</v>
      </c>
      <c r="D883" s="15">
        <v>85000</v>
      </c>
      <c r="E883" s="14" t="s">
        <v>921</v>
      </c>
      <c r="F883" s="14">
        <v>40</v>
      </c>
      <c r="G883" s="30">
        <f t="shared" si="13"/>
        <v>40</v>
      </c>
      <c r="H883" s="34">
        <f>bonus_calc2[[#This Row],[Total Over Time in Hours]]*Table5[[#This Row],[Rate Per hour]]</f>
        <v>1600</v>
      </c>
    </row>
    <row r="884" spans="1:8" x14ac:dyDescent="0.3">
      <c r="A884" t="s">
        <v>795</v>
      </c>
      <c r="B884" s="14" t="s">
        <v>12</v>
      </c>
      <c r="C884" s="14" t="s">
        <v>48</v>
      </c>
      <c r="D884" s="15">
        <v>72550</v>
      </c>
      <c r="E884" s="14" t="s">
        <v>921</v>
      </c>
      <c r="F884" s="14">
        <v>20</v>
      </c>
      <c r="G884" s="30">
        <f t="shared" si="13"/>
        <v>20</v>
      </c>
      <c r="H884" s="34">
        <f>bonus_calc2[[#This Row],[Total Over Time in Hours]]*Table5[[#This Row],[Rate Per hour]]</f>
        <v>400</v>
      </c>
    </row>
    <row r="885" spans="1:8" x14ac:dyDescent="0.3">
      <c r="A885" t="s">
        <v>929</v>
      </c>
      <c r="B885" s="14" t="s">
        <v>12</v>
      </c>
      <c r="C885" s="14" t="s">
        <v>923</v>
      </c>
      <c r="D885" s="15">
        <v>72360</v>
      </c>
      <c r="E885" s="14" t="s">
        <v>915</v>
      </c>
      <c r="F885" s="14">
        <v>0</v>
      </c>
      <c r="G885" s="30">
        <f t="shared" si="13"/>
        <v>20</v>
      </c>
      <c r="H885" s="34">
        <f>bonus_calc2[[#This Row],[Total Over Time in Hours]]*Table5[[#This Row],[Rate Per hour]]</f>
        <v>0</v>
      </c>
    </row>
    <row r="886" spans="1:8" x14ac:dyDescent="0.3">
      <c r="A886" t="s">
        <v>796</v>
      </c>
      <c r="B886" s="14" t="s">
        <v>7</v>
      </c>
      <c r="C886" s="14" t="s">
        <v>13</v>
      </c>
      <c r="D886" s="15">
        <v>114890</v>
      </c>
      <c r="E886" s="14" t="s">
        <v>915</v>
      </c>
      <c r="F886" s="14">
        <v>0</v>
      </c>
      <c r="G886" s="30">
        <f t="shared" si="13"/>
        <v>20</v>
      </c>
      <c r="H886" s="34">
        <f>bonus_calc2[[#This Row],[Total Over Time in Hours]]*Table5[[#This Row],[Rate Per hour]]</f>
        <v>0</v>
      </c>
    </row>
    <row r="887" spans="1:8" x14ac:dyDescent="0.3">
      <c r="A887" t="s">
        <v>797</v>
      </c>
      <c r="B887" s="14" t="s">
        <v>12</v>
      </c>
      <c r="C887" s="14" t="s">
        <v>63</v>
      </c>
      <c r="D887" s="15">
        <v>107580</v>
      </c>
      <c r="E887" s="14" t="s">
        <v>915</v>
      </c>
      <c r="F887" s="14">
        <v>0</v>
      </c>
      <c r="G887" s="30">
        <f t="shared" si="13"/>
        <v>20</v>
      </c>
      <c r="H887" s="34">
        <f>bonus_calc2[[#This Row],[Total Over Time in Hours]]*Table5[[#This Row],[Rate Per hour]]</f>
        <v>0</v>
      </c>
    </row>
    <row r="888" spans="1:8" x14ac:dyDescent="0.3">
      <c r="A888" t="s">
        <v>425</v>
      </c>
      <c r="B888" s="14" t="s">
        <v>12</v>
      </c>
      <c r="C888" s="14" t="s">
        <v>32</v>
      </c>
      <c r="D888" s="15">
        <v>36040</v>
      </c>
      <c r="E888" s="14" t="s">
        <v>921</v>
      </c>
      <c r="F888" s="14">
        <v>0</v>
      </c>
      <c r="G888" s="30">
        <f t="shared" si="13"/>
        <v>20</v>
      </c>
      <c r="H888" s="34">
        <f>bonus_calc2[[#This Row],[Total Over Time in Hours]]*Table5[[#This Row],[Rate Per hour]]</f>
        <v>0</v>
      </c>
    </row>
    <row r="889" spans="1:8" x14ac:dyDescent="0.3">
      <c r="A889" t="s">
        <v>798</v>
      </c>
      <c r="B889" s="14" t="s">
        <v>12</v>
      </c>
      <c r="C889" s="14" t="s">
        <v>45</v>
      </c>
      <c r="D889" s="15">
        <v>58310</v>
      </c>
      <c r="E889" s="14" t="s">
        <v>921</v>
      </c>
      <c r="F889" s="14">
        <v>30</v>
      </c>
      <c r="G889" s="30">
        <f t="shared" si="13"/>
        <v>40</v>
      </c>
      <c r="H889" s="34">
        <f>bonus_calc2[[#This Row],[Total Over Time in Hours]]*Table5[[#This Row],[Rate Per hour]]</f>
        <v>1200</v>
      </c>
    </row>
    <row r="890" spans="1:8" x14ac:dyDescent="0.3">
      <c r="A890" t="s">
        <v>799</v>
      </c>
      <c r="B890" s="14" t="s">
        <v>7</v>
      </c>
      <c r="C890" s="14" t="s">
        <v>45</v>
      </c>
      <c r="D890" s="15">
        <v>35010</v>
      </c>
      <c r="E890" s="14" t="s">
        <v>921</v>
      </c>
      <c r="F890" s="14">
        <v>40</v>
      </c>
      <c r="G890" s="30">
        <f t="shared" si="13"/>
        <v>40</v>
      </c>
      <c r="H890" s="34">
        <f>bonus_calc2[[#This Row],[Total Over Time in Hours]]*Table5[[#This Row],[Rate Per hour]]</f>
        <v>1600</v>
      </c>
    </row>
    <row r="891" spans="1:8" x14ac:dyDescent="0.3">
      <c r="A891" t="s">
        <v>800</v>
      </c>
      <c r="B891" s="14" t="s">
        <v>12</v>
      </c>
      <c r="C891" s="14" t="s">
        <v>37</v>
      </c>
      <c r="D891" s="15">
        <v>74280</v>
      </c>
      <c r="E891" s="14" t="s">
        <v>921</v>
      </c>
      <c r="F891" s="14">
        <v>10</v>
      </c>
      <c r="G891" s="30">
        <f t="shared" si="13"/>
        <v>20</v>
      </c>
      <c r="H891" s="34">
        <f>bonus_calc2[[#This Row],[Total Over Time in Hours]]*Table5[[#This Row],[Rate Per hour]]</f>
        <v>200</v>
      </c>
    </row>
    <row r="892" spans="1:8" x14ac:dyDescent="0.3">
      <c r="A892" t="s">
        <v>366</v>
      </c>
      <c r="B892" s="14" t="s">
        <v>7</v>
      </c>
      <c r="C892" s="14" t="s">
        <v>48</v>
      </c>
      <c r="D892" s="15">
        <v>115790</v>
      </c>
      <c r="E892" s="14" t="s">
        <v>915</v>
      </c>
      <c r="F892" s="14">
        <v>0</v>
      </c>
      <c r="G892" s="30">
        <f t="shared" si="13"/>
        <v>20</v>
      </c>
      <c r="H892" s="34">
        <f>bonus_calc2[[#This Row],[Total Over Time in Hours]]*Table5[[#This Row],[Rate Per hour]]</f>
        <v>0</v>
      </c>
    </row>
    <row r="893" spans="1:8" x14ac:dyDescent="0.3">
      <c r="A893" t="s">
        <v>801</v>
      </c>
      <c r="B893" s="14" t="s">
        <v>7</v>
      </c>
      <c r="C893" s="14" t="s">
        <v>29</v>
      </c>
      <c r="D893" s="15">
        <v>38330</v>
      </c>
      <c r="E893" s="14" t="s">
        <v>915</v>
      </c>
      <c r="F893" s="14">
        <v>0</v>
      </c>
      <c r="G893" s="30">
        <f t="shared" si="13"/>
        <v>20</v>
      </c>
      <c r="H893" s="34">
        <f>bonus_calc2[[#This Row],[Total Over Time in Hours]]*Table5[[#This Row],[Rate Per hour]]</f>
        <v>0</v>
      </c>
    </row>
    <row r="894" spans="1:8" x14ac:dyDescent="0.3">
      <c r="A894" t="s">
        <v>802</v>
      </c>
      <c r="B894" s="14" t="s">
        <v>7</v>
      </c>
      <c r="C894" s="14" t="s">
        <v>63</v>
      </c>
      <c r="D894" s="15">
        <v>70270</v>
      </c>
      <c r="E894" s="14" t="s">
        <v>921</v>
      </c>
      <c r="F894" s="14">
        <v>10</v>
      </c>
      <c r="G894" s="30">
        <f t="shared" si="13"/>
        <v>20</v>
      </c>
      <c r="H894" s="34">
        <f>bonus_calc2[[#This Row],[Total Over Time in Hours]]*Table5[[#This Row],[Rate Per hour]]</f>
        <v>200</v>
      </c>
    </row>
    <row r="895" spans="1:8" x14ac:dyDescent="0.3">
      <c r="A895" t="s">
        <v>613</v>
      </c>
      <c r="B895" s="14" t="s">
        <v>7</v>
      </c>
      <c r="C895" s="14" t="s">
        <v>50</v>
      </c>
      <c r="D895" s="15">
        <v>37060</v>
      </c>
      <c r="E895" s="14" t="s">
        <v>915</v>
      </c>
      <c r="F895" s="14">
        <v>0</v>
      </c>
      <c r="G895" s="30">
        <f t="shared" si="13"/>
        <v>20</v>
      </c>
      <c r="H895" s="34">
        <f>bonus_calc2[[#This Row],[Total Over Time in Hours]]*Table5[[#This Row],[Rate Per hour]]</f>
        <v>0</v>
      </c>
    </row>
    <row r="896" spans="1:8" x14ac:dyDescent="0.3">
      <c r="A896" t="s">
        <v>803</v>
      </c>
      <c r="B896" s="14" t="s">
        <v>7</v>
      </c>
      <c r="C896" s="14" t="s">
        <v>24</v>
      </c>
      <c r="D896" s="15">
        <v>53870</v>
      </c>
      <c r="E896" s="14" t="s">
        <v>915</v>
      </c>
      <c r="F896" s="14">
        <v>0</v>
      </c>
      <c r="G896" s="30">
        <f t="shared" si="13"/>
        <v>20</v>
      </c>
      <c r="H896" s="34">
        <f>bonus_calc2[[#This Row],[Total Over Time in Hours]]*Table5[[#This Row],[Rate Per hour]]</f>
        <v>0</v>
      </c>
    </row>
    <row r="897" spans="1:8" x14ac:dyDescent="0.3">
      <c r="A897" t="s">
        <v>804</v>
      </c>
      <c r="B897" s="14" t="s">
        <v>7</v>
      </c>
      <c r="C897" s="14" t="s">
        <v>29</v>
      </c>
      <c r="D897" s="15">
        <v>84310</v>
      </c>
      <c r="E897" s="14" t="s">
        <v>921</v>
      </c>
      <c r="F897" s="14">
        <v>10</v>
      </c>
      <c r="G897" s="30">
        <f t="shared" si="13"/>
        <v>20</v>
      </c>
      <c r="H897" s="34">
        <f>bonus_calc2[[#This Row],[Total Over Time in Hours]]*Table5[[#This Row],[Rate Per hour]]</f>
        <v>200</v>
      </c>
    </row>
    <row r="898" spans="1:8" x14ac:dyDescent="0.3">
      <c r="A898" t="s">
        <v>805</v>
      </c>
      <c r="B898" s="14" t="s">
        <v>7</v>
      </c>
      <c r="C898" s="14" t="s">
        <v>37</v>
      </c>
      <c r="D898" s="15">
        <v>58100</v>
      </c>
      <c r="E898" s="14" t="s">
        <v>915</v>
      </c>
      <c r="F898" s="14">
        <v>0</v>
      </c>
      <c r="G898" s="30">
        <f t="shared" ref="G898:G961" si="14">IF(F898&lt;30, 20, IF(F898&lt;60, 40, 60))</f>
        <v>20</v>
      </c>
      <c r="H898" s="34">
        <f>bonus_calc2[[#This Row],[Total Over Time in Hours]]*Table5[[#This Row],[Rate Per hour]]</f>
        <v>0</v>
      </c>
    </row>
    <row r="899" spans="1:8" x14ac:dyDescent="0.3">
      <c r="A899" t="s">
        <v>806</v>
      </c>
      <c r="B899" s="14" t="s">
        <v>7</v>
      </c>
      <c r="C899" s="14" t="s">
        <v>63</v>
      </c>
      <c r="D899" s="15">
        <v>99780</v>
      </c>
      <c r="E899" s="14" t="s">
        <v>915</v>
      </c>
      <c r="F899" s="14">
        <v>0</v>
      </c>
      <c r="G899" s="30">
        <f t="shared" si="14"/>
        <v>20</v>
      </c>
      <c r="H899" s="34">
        <f>bonus_calc2[[#This Row],[Total Over Time in Hours]]*Table5[[#This Row],[Rate Per hour]]</f>
        <v>0</v>
      </c>
    </row>
    <row r="900" spans="1:8" x14ac:dyDescent="0.3">
      <c r="A900" t="s">
        <v>807</v>
      </c>
      <c r="B900" s="14" t="s">
        <v>12</v>
      </c>
      <c r="C900" s="14" t="s">
        <v>37</v>
      </c>
      <c r="D900" s="15">
        <v>119020</v>
      </c>
      <c r="E900" s="14" t="s">
        <v>915</v>
      </c>
      <c r="F900" s="14">
        <v>0</v>
      </c>
      <c r="G900" s="30">
        <f t="shared" si="14"/>
        <v>20</v>
      </c>
      <c r="H900" s="34">
        <f>bonus_calc2[[#This Row],[Total Over Time in Hours]]*Table5[[#This Row],[Rate Per hour]]</f>
        <v>0</v>
      </c>
    </row>
    <row r="901" spans="1:8" x14ac:dyDescent="0.3">
      <c r="A901" t="s">
        <v>808</v>
      </c>
      <c r="B901" s="14" t="s">
        <v>12</v>
      </c>
      <c r="C901" s="14" t="s">
        <v>13</v>
      </c>
      <c r="D901" s="15">
        <v>92940</v>
      </c>
      <c r="E901" s="14" t="s">
        <v>915</v>
      </c>
      <c r="F901" s="14">
        <v>0</v>
      </c>
      <c r="G901" s="30">
        <f t="shared" si="14"/>
        <v>20</v>
      </c>
      <c r="H901" s="34">
        <f>bonus_calc2[[#This Row],[Total Over Time in Hours]]*Table5[[#This Row],[Rate Per hour]]</f>
        <v>0</v>
      </c>
    </row>
    <row r="902" spans="1:8" x14ac:dyDescent="0.3">
      <c r="A902" t="s">
        <v>809</v>
      </c>
      <c r="B902" s="14" t="s">
        <v>7</v>
      </c>
      <c r="C902" s="14" t="s">
        <v>63</v>
      </c>
      <c r="D902" s="15">
        <v>59670</v>
      </c>
      <c r="E902" s="14" t="s">
        <v>915</v>
      </c>
      <c r="F902" s="14">
        <v>0</v>
      </c>
      <c r="G902" s="30">
        <f t="shared" si="14"/>
        <v>20</v>
      </c>
      <c r="H902" s="34">
        <f>bonus_calc2[[#This Row],[Total Over Time in Hours]]*Table5[[#This Row],[Rate Per hour]]</f>
        <v>0</v>
      </c>
    </row>
    <row r="903" spans="1:8" x14ac:dyDescent="0.3">
      <c r="A903" t="s">
        <v>810</v>
      </c>
      <c r="B903" s="14" t="s">
        <v>7</v>
      </c>
      <c r="C903" s="14" t="s">
        <v>17</v>
      </c>
      <c r="D903" s="15">
        <v>41000</v>
      </c>
      <c r="E903" s="14" t="s">
        <v>915</v>
      </c>
      <c r="F903" s="14">
        <v>0</v>
      </c>
      <c r="G903" s="30">
        <f t="shared" si="14"/>
        <v>20</v>
      </c>
      <c r="H903" s="34">
        <f>bonus_calc2[[#This Row],[Total Over Time in Hours]]*Table5[[#This Row],[Rate Per hour]]</f>
        <v>0</v>
      </c>
    </row>
    <row r="904" spans="1:8" x14ac:dyDescent="0.3">
      <c r="A904" t="s">
        <v>811</v>
      </c>
      <c r="B904" s="14" t="s">
        <v>7</v>
      </c>
      <c r="C904" s="14" t="s">
        <v>32</v>
      </c>
      <c r="D904" s="15">
        <v>77470</v>
      </c>
      <c r="E904" s="14" t="s">
        <v>915</v>
      </c>
      <c r="F904" s="14">
        <v>0</v>
      </c>
      <c r="G904" s="30">
        <f t="shared" si="14"/>
        <v>20</v>
      </c>
      <c r="H904" s="34">
        <f>bonus_calc2[[#This Row],[Total Over Time in Hours]]*Table5[[#This Row],[Rate Per hour]]</f>
        <v>0</v>
      </c>
    </row>
    <row r="905" spans="1:8" x14ac:dyDescent="0.3">
      <c r="A905" t="s">
        <v>812</v>
      </c>
      <c r="B905" s="14" t="s">
        <v>7</v>
      </c>
      <c r="C905" s="14" t="s">
        <v>48</v>
      </c>
      <c r="D905" s="15">
        <v>45650</v>
      </c>
      <c r="E905" s="14" t="s">
        <v>921</v>
      </c>
      <c r="F905" s="14">
        <v>10</v>
      </c>
      <c r="G905" s="30">
        <f t="shared" si="14"/>
        <v>20</v>
      </c>
      <c r="H905" s="34">
        <f>bonus_calc2[[#This Row],[Total Over Time in Hours]]*Table5[[#This Row],[Rate Per hour]]</f>
        <v>200</v>
      </c>
    </row>
    <row r="906" spans="1:8" x14ac:dyDescent="0.3">
      <c r="A906" t="s">
        <v>813</v>
      </c>
      <c r="B906" s="14" t="s">
        <v>12</v>
      </c>
      <c r="C906" s="14" t="s">
        <v>19</v>
      </c>
      <c r="D906" s="15">
        <v>88430</v>
      </c>
      <c r="E906" s="14" t="s">
        <v>915</v>
      </c>
      <c r="F906" s="14">
        <v>0</v>
      </c>
      <c r="G906" s="30">
        <f t="shared" si="14"/>
        <v>20</v>
      </c>
      <c r="H906" s="34">
        <f>bonus_calc2[[#This Row],[Total Over Time in Hours]]*Table5[[#This Row],[Rate Per hour]]</f>
        <v>0</v>
      </c>
    </row>
    <row r="907" spans="1:8" x14ac:dyDescent="0.3">
      <c r="A907" t="s">
        <v>814</v>
      </c>
      <c r="B907" s="14" t="s">
        <v>7</v>
      </c>
      <c r="C907" s="14" t="s">
        <v>48</v>
      </c>
      <c r="D907" s="15">
        <v>36880</v>
      </c>
      <c r="E907" s="14" t="s">
        <v>915</v>
      </c>
      <c r="F907" s="14">
        <v>0</v>
      </c>
      <c r="G907" s="30">
        <f t="shared" si="14"/>
        <v>20</v>
      </c>
      <c r="H907" s="34">
        <f>bonus_calc2[[#This Row],[Total Over Time in Hours]]*Table5[[#This Row],[Rate Per hour]]</f>
        <v>0</v>
      </c>
    </row>
    <row r="908" spans="1:8" x14ac:dyDescent="0.3">
      <c r="A908" t="s">
        <v>815</v>
      </c>
      <c r="B908" s="14" t="s">
        <v>7</v>
      </c>
      <c r="C908" s="14" t="s">
        <v>45</v>
      </c>
      <c r="D908" s="15">
        <v>106400</v>
      </c>
      <c r="E908" s="14" t="s">
        <v>915</v>
      </c>
      <c r="F908" s="14">
        <v>0</v>
      </c>
      <c r="G908" s="30">
        <f t="shared" si="14"/>
        <v>20</v>
      </c>
      <c r="H908" s="34">
        <f>bonus_calc2[[#This Row],[Total Over Time in Hours]]*Table5[[#This Row],[Rate Per hour]]</f>
        <v>0</v>
      </c>
    </row>
    <row r="909" spans="1:8" x14ac:dyDescent="0.3">
      <c r="A909" t="s">
        <v>816</v>
      </c>
      <c r="B909" s="14" t="s">
        <v>12</v>
      </c>
      <c r="C909" s="14" t="s">
        <v>48</v>
      </c>
      <c r="D909" s="15">
        <v>111820</v>
      </c>
      <c r="E909" s="14" t="s">
        <v>915</v>
      </c>
      <c r="F909" s="14">
        <v>0</v>
      </c>
      <c r="G909" s="30">
        <f t="shared" si="14"/>
        <v>20</v>
      </c>
      <c r="H909" s="34">
        <f>bonus_calc2[[#This Row],[Total Over Time in Hours]]*Table5[[#This Row],[Rate Per hour]]</f>
        <v>0</v>
      </c>
    </row>
    <row r="910" spans="1:8" x14ac:dyDescent="0.3">
      <c r="A910" t="s">
        <v>817</v>
      </c>
      <c r="B910" s="14" t="s">
        <v>7</v>
      </c>
      <c r="C910" s="14" t="s">
        <v>8</v>
      </c>
      <c r="D910" s="15">
        <v>92870</v>
      </c>
      <c r="E910" s="14" t="s">
        <v>921</v>
      </c>
      <c r="F910" s="14">
        <v>0</v>
      </c>
      <c r="G910" s="30">
        <f t="shared" si="14"/>
        <v>20</v>
      </c>
      <c r="H910" s="34">
        <f>bonus_calc2[[#This Row],[Total Over Time in Hours]]*Table5[[#This Row],[Rate Per hour]]</f>
        <v>0</v>
      </c>
    </row>
    <row r="911" spans="1:8" x14ac:dyDescent="0.3">
      <c r="A911" t="s">
        <v>611</v>
      </c>
      <c r="B911" s="14" t="s">
        <v>7</v>
      </c>
      <c r="C911" s="14" t="s">
        <v>32</v>
      </c>
      <c r="D911" s="15">
        <v>100360</v>
      </c>
      <c r="E911" s="14" t="s">
        <v>921</v>
      </c>
      <c r="F911" s="14">
        <v>10</v>
      </c>
      <c r="G911" s="30">
        <f t="shared" si="14"/>
        <v>20</v>
      </c>
      <c r="H911" s="34">
        <f>bonus_calc2[[#This Row],[Total Over Time in Hours]]*Table5[[#This Row],[Rate Per hour]]</f>
        <v>200</v>
      </c>
    </row>
    <row r="912" spans="1:8" x14ac:dyDescent="0.3">
      <c r="A912" t="s">
        <v>928</v>
      </c>
      <c r="B912" s="14" t="s">
        <v>7</v>
      </c>
      <c r="C912" s="14" t="s">
        <v>37</v>
      </c>
      <c r="D912" s="15">
        <v>46750</v>
      </c>
      <c r="E912" s="14" t="s">
        <v>915</v>
      </c>
      <c r="F912" s="14">
        <v>0</v>
      </c>
      <c r="G912" s="30">
        <f t="shared" si="14"/>
        <v>20</v>
      </c>
      <c r="H912" s="34">
        <f>bonus_calc2[[#This Row],[Total Over Time in Hours]]*Table5[[#This Row],[Rate Per hour]]</f>
        <v>0</v>
      </c>
    </row>
    <row r="913" spans="1:8" x14ac:dyDescent="0.3">
      <c r="A913" t="s">
        <v>927</v>
      </c>
      <c r="B913" s="14" t="s">
        <v>7</v>
      </c>
      <c r="C913" s="14" t="s">
        <v>923</v>
      </c>
      <c r="D913" s="15">
        <v>48950</v>
      </c>
      <c r="E913" s="14" t="s">
        <v>921</v>
      </c>
      <c r="F913" s="14">
        <v>10</v>
      </c>
      <c r="G913" s="30">
        <f t="shared" si="14"/>
        <v>20</v>
      </c>
      <c r="H913" s="34">
        <f>bonus_calc2[[#This Row],[Total Over Time in Hours]]*Table5[[#This Row],[Rate Per hour]]</f>
        <v>200</v>
      </c>
    </row>
    <row r="914" spans="1:8" x14ac:dyDescent="0.3">
      <c r="A914" t="s">
        <v>818</v>
      </c>
      <c r="B914" s="14" t="s">
        <v>7</v>
      </c>
      <c r="C914" s="14" t="s">
        <v>48</v>
      </c>
      <c r="D914" s="15">
        <v>52810</v>
      </c>
      <c r="E914" s="14" t="s">
        <v>921</v>
      </c>
      <c r="F914" s="14">
        <v>10</v>
      </c>
      <c r="G914" s="30">
        <f t="shared" si="14"/>
        <v>20</v>
      </c>
      <c r="H914" s="34">
        <f>bonus_calc2[[#This Row],[Total Over Time in Hours]]*Table5[[#This Row],[Rate Per hour]]</f>
        <v>200</v>
      </c>
    </row>
    <row r="915" spans="1:8" x14ac:dyDescent="0.3">
      <c r="A915" t="s">
        <v>819</v>
      </c>
      <c r="B915" s="14" t="s">
        <v>12</v>
      </c>
      <c r="C915" s="14" t="s">
        <v>45</v>
      </c>
      <c r="D915" s="15">
        <v>78560</v>
      </c>
      <c r="E915" s="14" t="s">
        <v>921</v>
      </c>
      <c r="F915" s="14">
        <v>20</v>
      </c>
      <c r="G915" s="30">
        <f t="shared" si="14"/>
        <v>20</v>
      </c>
      <c r="H915" s="34">
        <f>bonus_calc2[[#This Row],[Total Over Time in Hours]]*Table5[[#This Row],[Rate Per hour]]</f>
        <v>400</v>
      </c>
    </row>
    <row r="916" spans="1:8" x14ac:dyDescent="0.3">
      <c r="A916" t="s">
        <v>820</v>
      </c>
      <c r="B916" s="14" t="s">
        <v>7</v>
      </c>
      <c r="C916" s="14" t="s">
        <v>8</v>
      </c>
      <c r="D916" s="15">
        <v>75280</v>
      </c>
      <c r="E916" s="14" t="s">
        <v>921</v>
      </c>
      <c r="F916" s="14">
        <v>10</v>
      </c>
      <c r="G916" s="30">
        <f t="shared" si="14"/>
        <v>20</v>
      </c>
      <c r="H916" s="34">
        <f>bonus_calc2[[#This Row],[Total Over Time in Hours]]*Table5[[#This Row],[Rate Per hour]]</f>
        <v>200</v>
      </c>
    </row>
    <row r="917" spans="1:8" x14ac:dyDescent="0.3">
      <c r="A917" t="s">
        <v>597</v>
      </c>
      <c r="B917" s="14" t="s">
        <v>7</v>
      </c>
      <c r="C917" s="14" t="s">
        <v>17</v>
      </c>
      <c r="D917" s="15">
        <v>93130</v>
      </c>
      <c r="E917" s="14" t="s">
        <v>915</v>
      </c>
      <c r="F917" s="14">
        <v>0</v>
      </c>
      <c r="G917" s="30">
        <f t="shared" si="14"/>
        <v>20</v>
      </c>
      <c r="H917" s="34">
        <f>bonus_calc2[[#This Row],[Total Over Time in Hours]]*Table5[[#This Row],[Rate Per hour]]</f>
        <v>0</v>
      </c>
    </row>
    <row r="918" spans="1:8" x14ac:dyDescent="0.3">
      <c r="A918" t="s">
        <v>821</v>
      </c>
      <c r="B918" s="14" t="s">
        <v>7</v>
      </c>
      <c r="C918" s="14" t="s">
        <v>13</v>
      </c>
      <c r="D918" s="15">
        <v>105290</v>
      </c>
      <c r="E918" s="14" t="s">
        <v>915</v>
      </c>
      <c r="F918" s="14">
        <v>0</v>
      </c>
      <c r="G918" s="30">
        <f t="shared" si="14"/>
        <v>20</v>
      </c>
      <c r="H918" s="34">
        <f>bonus_calc2[[#This Row],[Total Over Time in Hours]]*Table5[[#This Row],[Rate Per hour]]</f>
        <v>0</v>
      </c>
    </row>
    <row r="919" spans="1:8" x14ac:dyDescent="0.3">
      <c r="A919" t="s">
        <v>822</v>
      </c>
      <c r="B919" s="14" t="s">
        <v>12</v>
      </c>
      <c r="C919" s="14" t="s">
        <v>50</v>
      </c>
      <c r="D919" s="15">
        <v>108340</v>
      </c>
      <c r="E919" s="14" t="s">
        <v>921</v>
      </c>
      <c r="F919" s="14">
        <v>0</v>
      </c>
      <c r="G919" s="30">
        <f t="shared" si="14"/>
        <v>20</v>
      </c>
      <c r="H919" s="34">
        <f>bonus_calc2[[#This Row],[Total Over Time in Hours]]*Table5[[#This Row],[Rate Per hour]]</f>
        <v>0</v>
      </c>
    </row>
    <row r="920" spans="1:8" x14ac:dyDescent="0.3">
      <c r="A920" t="s">
        <v>823</v>
      </c>
      <c r="B920" s="14" t="s">
        <v>12</v>
      </c>
      <c r="C920" s="14" t="s">
        <v>13</v>
      </c>
      <c r="D920" s="15">
        <v>31090</v>
      </c>
      <c r="E920" s="14" t="s">
        <v>921</v>
      </c>
      <c r="F920" s="14">
        <v>40</v>
      </c>
      <c r="G920" s="30">
        <f t="shared" si="14"/>
        <v>40</v>
      </c>
      <c r="H920" s="34">
        <f>bonus_calc2[[#This Row],[Total Over Time in Hours]]*Table5[[#This Row],[Rate Per hour]]</f>
        <v>1600</v>
      </c>
    </row>
    <row r="921" spans="1:8" x14ac:dyDescent="0.3">
      <c r="A921" t="s">
        <v>824</v>
      </c>
      <c r="B921" s="14" t="s">
        <v>12</v>
      </c>
      <c r="C921" s="14" t="s">
        <v>19</v>
      </c>
      <c r="D921" s="15">
        <v>101420</v>
      </c>
      <c r="E921" s="14" t="s">
        <v>915</v>
      </c>
      <c r="F921" s="14">
        <v>0</v>
      </c>
      <c r="G921" s="30">
        <f t="shared" si="14"/>
        <v>20</v>
      </c>
      <c r="H921" s="34">
        <f>bonus_calc2[[#This Row],[Total Over Time in Hours]]*Table5[[#This Row],[Rate Per hour]]</f>
        <v>0</v>
      </c>
    </row>
    <row r="922" spans="1:8" x14ac:dyDescent="0.3">
      <c r="A922" t="s">
        <v>825</v>
      </c>
      <c r="B922" s="14" t="s">
        <v>7</v>
      </c>
      <c r="C922" s="14" t="s">
        <v>50</v>
      </c>
      <c r="D922" s="15">
        <v>54780</v>
      </c>
      <c r="E922" s="14" t="s">
        <v>915</v>
      </c>
      <c r="F922" s="14">
        <v>0</v>
      </c>
      <c r="G922" s="30">
        <f t="shared" si="14"/>
        <v>20</v>
      </c>
      <c r="H922" s="34">
        <f>bonus_calc2[[#This Row],[Total Over Time in Hours]]*Table5[[#This Row],[Rate Per hour]]</f>
        <v>0</v>
      </c>
    </row>
    <row r="923" spans="1:8" x14ac:dyDescent="0.3">
      <c r="A923" t="s">
        <v>826</v>
      </c>
      <c r="B923" s="14" t="s">
        <v>12</v>
      </c>
      <c r="C923" s="14" t="s">
        <v>17</v>
      </c>
      <c r="D923" s="15">
        <v>63560</v>
      </c>
      <c r="E923" s="14" t="s">
        <v>921</v>
      </c>
      <c r="F923" s="14">
        <v>0</v>
      </c>
      <c r="G923" s="30">
        <f t="shared" si="14"/>
        <v>20</v>
      </c>
      <c r="H923" s="34">
        <f>bonus_calc2[[#This Row],[Total Over Time in Hours]]*Table5[[#This Row],[Rate Per hour]]</f>
        <v>0</v>
      </c>
    </row>
    <row r="924" spans="1:8" x14ac:dyDescent="0.3">
      <c r="A924" t="s">
        <v>827</v>
      </c>
      <c r="B924" s="14" t="s">
        <v>7</v>
      </c>
      <c r="C924" s="14" t="s">
        <v>24</v>
      </c>
      <c r="D924" s="15">
        <v>68480</v>
      </c>
      <c r="E924" s="14" t="s">
        <v>915</v>
      </c>
      <c r="F924" s="14">
        <v>0</v>
      </c>
      <c r="G924" s="30">
        <f t="shared" si="14"/>
        <v>20</v>
      </c>
      <c r="H924" s="34">
        <f>bonus_calc2[[#This Row],[Total Over Time in Hours]]*Table5[[#This Row],[Rate Per hour]]</f>
        <v>0</v>
      </c>
    </row>
    <row r="925" spans="1:8" x14ac:dyDescent="0.3">
      <c r="A925" t="s">
        <v>828</v>
      </c>
      <c r="B925" s="14" t="s">
        <v>12</v>
      </c>
      <c r="C925" s="14" t="s">
        <v>17</v>
      </c>
      <c r="D925" s="15">
        <v>99460</v>
      </c>
      <c r="E925" s="14" t="s">
        <v>915</v>
      </c>
      <c r="F925" s="14">
        <v>0</v>
      </c>
      <c r="G925" s="30">
        <f t="shared" si="14"/>
        <v>20</v>
      </c>
      <c r="H925" s="34">
        <f>bonus_calc2[[#This Row],[Total Over Time in Hours]]*Table5[[#This Row],[Rate Per hour]]</f>
        <v>0</v>
      </c>
    </row>
    <row r="926" spans="1:8" x14ac:dyDescent="0.3">
      <c r="A926" t="s">
        <v>829</v>
      </c>
      <c r="B926" s="14" t="s">
        <v>7</v>
      </c>
      <c r="C926" s="14" t="s">
        <v>48</v>
      </c>
      <c r="D926" s="15">
        <v>100420</v>
      </c>
      <c r="E926" s="14" t="s">
        <v>921</v>
      </c>
      <c r="F926" s="14">
        <v>0</v>
      </c>
      <c r="G926" s="30">
        <f t="shared" si="14"/>
        <v>20</v>
      </c>
      <c r="H926" s="34">
        <f>bonus_calc2[[#This Row],[Total Over Time in Hours]]*Table5[[#This Row],[Rate Per hour]]</f>
        <v>0</v>
      </c>
    </row>
    <row r="927" spans="1:8" x14ac:dyDescent="0.3">
      <c r="A927" t="s">
        <v>830</v>
      </c>
      <c r="B927" s="14" t="s">
        <v>7</v>
      </c>
      <c r="C927" s="14" t="s">
        <v>63</v>
      </c>
      <c r="D927" s="15">
        <v>39650</v>
      </c>
      <c r="E927" s="14" t="s">
        <v>921</v>
      </c>
      <c r="F927" s="14">
        <v>60</v>
      </c>
      <c r="G927" s="30">
        <f t="shared" si="14"/>
        <v>60</v>
      </c>
      <c r="H927" s="34">
        <f>bonus_calc2[[#This Row],[Total Over Time in Hours]]*Table5[[#This Row],[Rate Per hour]]</f>
        <v>3600</v>
      </c>
    </row>
    <row r="928" spans="1:8" x14ac:dyDescent="0.3">
      <c r="A928" t="s">
        <v>831</v>
      </c>
      <c r="B928" s="14" t="s">
        <v>7</v>
      </c>
      <c r="C928" s="14" t="s">
        <v>45</v>
      </c>
      <c r="D928" s="15">
        <v>56250</v>
      </c>
      <c r="E928" s="14" t="s">
        <v>915</v>
      </c>
      <c r="F928" s="14">
        <v>0</v>
      </c>
      <c r="G928" s="30">
        <f t="shared" si="14"/>
        <v>20</v>
      </c>
      <c r="H928" s="34">
        <f>bonus_calc2[[#This Row],[Total Over Time in Hours]]*Table5[[#This Row],[Rate Per hour]]</f>
        <v>0</v>
      </c>
    </row>
    <row r="929" spans="1:8" x14ac:dyDescent="0.3">
      <c r="A929" t="s">
        <v>926</v>
      </c>
      <c r="B929" s="14" t="s">
        <v>12</v>
      </c>
      <c r="C929" s="14" t="s">
        <v>923</v>
      </c>
      <c r="D929" s="15">
        <v>57640</v>
      </c>
      <c r="E929" s="14" t="s">
        <v>921</v>
      </c>
      <c r="F929" s="14">
        <v>90</v>
      </c>
      <c r="G929" s="30">
        <f t="shared" si="14"/>
        <v>60</v>
      </c>
      <c r="H929" s="34">
        <f>bonus_calc2[[#This Row],[Total Over Time in Hours]]*Table5[[#This Row],[Rate Per hour]]</f>
        <v>5400</v>
      </c>
    </row>
    <row r="930" spans="1:8" x14ac:dyDescent="0.3">
      <c r="A930" t="s">
        <v>832</v>
      </c>
      <c r="B930" s="14" t="s">
        <v>12</v>
      </c>
      <c r="C930" s="14" t="s">
        <v>32</v>
      </c>
      <c r="D930" s="15">
        <v>43150</v>
      </c>
      <c r="E930" s="14" t="s">
        <v>915</v>
      </c>
      <c r="F930" s="14">
        <v>0</v>
      </c>
      <c r="G930" s="30">
        <f t="shared" si="14"/>
        <v>20</v>
      </c>
      <c r="H930" s="34">
        <f>bonus_calc2[[#This Row],[Total Over Time in Hours]]*Table5[[#This Row],[Rate Per hour]]</f>
        <v>0</v>
      </c>
    </row>
    <row r="931" spans="1:8" x14ac:dyDescent="0.3">
      <c r="A931" t="s">
        <v>833</v>
      </c>
      <c r="B931" s="14" t="s">
        <v>12</v>
      </c>
      <c r="C931" s="14" t="s">
        <v>45</v>
      </c>
      <c r="D931" s="15">
        <v>106080</v>
      </c>
      <c r="E931" s="14" t="s">
        <v>921</v>
      </c>
      <c r="F931" s="14">
        <v>10</v>
      </c>
      <c r="G931" s="30">
        <f t="shared" si="14"/>
        <v>20</v>
      </c>
      <c r="H931" s="34">
        <f>bonus_calc2[[#This Row],[Total Over Time in Hours]]*Table5[[#This Row],[Rate Per hour]]</f>
        <v>200</v>
      </c>
    </row>
    <row r="932" spans="1:8" x14ac:dyDescent="0.3">
      <c r="A932" t="s">
        <v>834</v>
      </c>
      <c r="B932" s="14" t="s">
        <v>7</v>
      </c>
      <c r="C932" s="14" t="s">
        <v>45</v>
      </c>
      <c r="D932" s="15">
        <v>29590</v>
      </c>
      <c r="E932" s="14" t="s">
        <v>915</v>
      </c>
      <c r="F932" s="14">
        <v>0</v>
      </c>
      <c r="G932" s="30">
        <f t="shared" si="14"/>
        <v>20</v>
      </c>
      <c r="H932" s="34">
        <f>bonus_calc2[[#This Row],[Total Over Time in Hours]]*Table5[[#This Row],[Rate Per hour]]</f>
        <v>0</v>
      </c>
    </row>
    <row r="933" spans="1:8" x14ac:dyDescent="0.3">
      <c r="A933" t="s">
        <v>835</v>
      </c>
      <c r="B933" s="14" t="s">
        <v>12</v>
      </c>
      <c r="C933" s="14" t="s">
        <v>19</v>
      </c>
      <c r="D933" s="15">
        <v>86240</v>
      </c>
      <c r="E933" s="14" t="s">
        <v>921</v>
      </c>
      <c r="F933" s="14">
        <v>70</v>
      </c>
      <c r="G933" s="30">
        <f t="shared" si="14"/>
        <v>60</v>
      </c>
      <c r="H933" s="34">
        <f>bonus_calc2[[#This Row],[Total Over Time in Hours]]*Table5[[#This Row],[Rate Per hour]]</f>
        <v>4200</v>
      </c>
    </row>
    <row r="934" spans="1:8" x14ac:dyDescent="0.3">
      <c r="A934" t="s">
        <v>836</v>
      </c>
      <c r="B934" s="14" t="s">
        <v>7</v>
      </c>
      <c r="C934" s="14" t="s">
        <v>29</v>
      </c>
      <c r="D934" s="15">
        <v>36480</v>
      </c>
      <c r="E934" s="14" t="s">
        <v>921</v>
      </c>
      <c r="F934" s="14">
        <v>30</v>
      </c>
      <c r="G934" s="30">
        <f t="shared" si="14"/>
        <v>40</v>
      </c>
      <c r="H934" s="34">
        <f>bonus_calc2[[#This Row],[Total Over Time in Hours]]*Table5[[#This Row],[Rate Per hour]]</f>
        <v>1200</v>
      </c>
    </row>
    <row r="935" spans="1:8" x14ac:dyDescent="0.3">
      <c r="A935" t="s">
        <v>837</v>
      </c>
      <c r="B935" s="14" t="s">
        <v>12</v>
      </c>
      <c r="C935" s="14" t="s">
        <v>19</v>
      </c>
      <c r="D935" s="15">
        <v>48590</v>
      </c>
      <c r="E935" s="14" t="s">
        <v>915</v>
      </c>
      <c r="F935" s="14">
        <v>0</v>
      </c>
      <c r="G935" s="30">
        <f t="shared" si="14"/>
        <v>20</v>
      </c>
      <c r="H935" s="34">
        <f>bonus_calc2[[#This Row],[Total Over Time in Hours]]*Table5[[#This Row],[Rate Per hour]]</f>
        <v>0</v>
      </c>
    </row>
    <row r="936" spans="1:8" x14ac:dyDescent="0.3">
      <c r="A936" t="s">
        <v>489</v>
      </c>
      <c r="B936" s="14" t="s">
        <v>7</v>
      </c>
      <c r="C936" s="14" t="s">
        <v>37</v>
      </c>
      <c r="D936" s="15">
        <v>41670</v>
      </c>
      <c r="E936" s="14" t="s">
        <v>915</v>
      </c>
      <c r="F936" s="14">
        <v>0</v>
      </c>
      <c r="G936" s="30">
        <f t="shared" si="14"/>
        <v>20</v>
      </c>
      <c r="H936" s="34">
        <f>bonus_calc2[[#This Row],[Total Over Time in Hours]]*Table5[[#This Row],[Rate Per hour]]</f>
        <v>0</v>
      </c>
    </row>
    <row r="937" spans="1:8" x14ac:dyDescent="0.3">
      <c r="A937" t="s">
        <v>925</v>
      </c>
      <c r="B937" s="14" t="s">
        <v>12</v>
      </c>
      <c r="C937" s="14" t="s">
        <v>24</v>
      </c>
      <c r="D937" s="15">
        <v>107340</v>
      </c>
      <c r="E937" s="14" t="s">
        <v>915</v>
      </c>
      <c r="F937" s="14">
        <v>0</v>
      </c>
      <c r="G937" s="30">
        <f t="shared" si="14"/>
        <v>20</v>
      </c>
      <c r="H937" s="34">
        <f>bonus_calc2[[#This Row],[Total Over Time in Hours]]*Table5[[#This Row],[Rate Per hour]]</f>
        <v>0</v>
      </c>
    </row>
    <row r="938" spans="1:8" x14ac:dyDescent="0.3">
      <c r="A938" t="s">
        <v>641</v>
      </c>
      <c r="B938" s="14" t="s">
        <v>7</v>
      </c>
      <c r="C938" s="14" t="s">
        <v>45</v>
      </c>
      <c r="D938" s="15">
        <v>62280</v>
      </c>
      <c r="E938" s="14" t="s">
        <v>915</v>
      </c>
      <c r="F938" s="14">
        <v>0</v>
      </c>
      <c r="G938" s="30">
        <f t="shared" si="14"/>
        <v>20</v>
      </c>
      <c r="H938" s="34">
        <f>bonus_calc2[[#This Row],[Total Over Time in Hours]]*Table5[[#This Row],[Rate Per hour]]</f>
        <v>0</v>
      </c>
    </row>
    <row r="939" spans="1:8" x14ac:dyDescent="0.3">
      <c r="A939" t="s">
        <v>838</v>
      </c>
      <c r="B939" s="14" t="s">
        <v>12</v>
      </c>
      <c r="C939" s="14" t="s">
        <v>45</v>
      </c>
      <c r="D939" s="15">
        <v>37920</v>
      </c>
      <c r="E939" s="14" t="s">
        <v>921</v>
      </c>
      <c r="F939" s="14">
        <v>60</v>
      </c>
      <c r="G939" s="30">
        <f t="shared" si="14"/>
        <v>60</v>
      </c>
      <c r="H939" s="34">
        <f>bonus_calc2[[#This Row],[Total Over Time in Hours]]*Table5[[#This Row],[Rate Per hour]]</f>
        <v>3600</v>
      </c>
    </row>
    <row r="940" spans="1:8" x14ac:dyDescent="0.3">
      <c r="A940" t="s">
        <v>839</v>
      </c>
      <c r="B940" s="14" t="s">
        <v>7</v>
      </c>
      <c r="C940" s="14" t="s">
        <v>19</v>
      </c>
      <c r="D940" s="15">
        <v>75970</v>
      </c>
      <c r="E940" s="14" t="s">
        <v>915</v>
      </c>
      <c r="F940" s="14">
        <v>0</v>
      </c>
      <c r="G940" s="30">
        <f t="shared" si="14"/>
        <v>20</v>
      </c>
      <c r="H940" s="34">
        <f>bonus_calc2[[#This Row],[Total Over Time in Hours]]*Table5[[#This Row],[Rate Per hour]]</f>
        <v>0</v>
      </c>
    </row>
    <row r="941" spans="1:8" x14ac:dyDescent="0.3">
      <c r="A941" t="s">
        <v>840</v>
      </c>
      <c r="B941" s="14" t="s">
        <v>7</v>
      </c>
      <c r="C941" s="14" t="s">
        <v>48</v>
      </c>
      <c r="D941" s="15">
        <v>92010</v>
      </c>
      <c r="E941" s="14" t="s">
        <v>915</v>
      </c>
      <c r="F941" s="14">
        <v>0</v>
      </c>
      <c r="G941" s="30">
        <f t="shared" si="14"/>
        <v>20</v>
      </c>
      <c r="H941" s="34">
        <f>bonus_calc2[[#This Row],[Total Over Time in Hours]]*Table5[[#This Row],[Rate Per hour]]</f>
        <v>0</v>
      </c>
    </row>
    <row r="942" spans="1:8" x14ac:dyDescent="0.3">
      <c r="A942" t="s">
        <v>841</v>
      </c>
      <c r="B942" s="14" t="s">
        <v>12</v>
      </c>
      <c r="C942" s="14" t="s">
        <v>13</v>
      </c>
      <c r="D942" s="15">
        <v>69860</v>
      </c>
      <c r="E942" s="14" t="s">
        <v>915</v>
      </c>
      <c r="F942" s="14">
        <v>0</v>
      </c>
      <c r="G942" s="30">
        <f t="shared" si="14"/>
        <v>20</v>
      </c>
      <c r="H942" s="34">
        <f>bonus_calc2[[#This Row],[Total Over Time in Hours]]*Table5[[#This Row],[Rate Per hour]]</f>
        <v>0</v>
      </c>
    </row>
    <row r="943" spans="1:8" x14ac:dyDescent="0.3">
      <c r="A943" t="s">
        <v>842</v>
      </c>
      <c r="B943" s="14" t="s">
        <v>12</v>
      </c>
      <c r="C943" s="14" t="s">
        <v>37</v>
      </c>
      <c r="D943" s="15">
        <v>59560</v>
      </c>
      <c r="E943" s="14" t="s">
        <v>915</v>
      </c>
      <c r="F943" s="14">
        <v>0</v>
      </c>
      <c r="G943" s="30">
        <f t="shared" si="14"/>
        <v>20</v>
      </c>
      <c r="H943" s="34">
        <f>bonus_calc2[[#This Row],[Total Over Time in Hours]]*Table5[[#This Row],[Rate Per hour]]</f>
        <v>0</v>
      </c>
    </row>
    <row r="944" spans="1:8" x14ac:dyDescent="0.3">
      <c r="A944" t="s">
        <v>924</v>
      </c>
      <c r="B944" s="14" t="s">
        <v>7</v>
      </c>
      <c r="C944" s="14" t="s">
        <v>923</v>
      </c>
      <c r="D944" s="15">
        <v>114810</v>
      </c>
      <c r="E944" s="14" t="s">
        <v>915</v>
      </c>
      <c r="F944" s="14">
        <v>0</v>
      </c>
      <c r="G944" s="30">
        <f t="shared" si="14"/>
        <v>20</v>
      </c>
      <c r="H944" s="34">
        <f>bonus_calc2[[#This Row],[Total Over Time in Hours]]*Table5[[#This Row],[Rate Per hour]]</f>
        <v>0</v>
      </c>
    </row>
    <row r="945" spans="1:8" x14ac:dyDescent="0.3">
      <c r="A945" t="s">
        <v>843</v>
      </c>
      <c r="B945" s="14" t="s">
        <v>7</v>
      </c>
      <c r="C945" s="14" t="s">
        <v>63</v>
      </c>
      <c r="D945" s="15">
        <v>66870</v>
      </c>
      <c r="E945" s="14" t="s">
        <v>915</v>
      </c>
      <c r="F945" s="14">
        <v>0</v>
      </c>
      <c r="G945" s="30">
        <f t="shared" si="14"/>
        <v>20</v>
      </c>
      <c r="H945" s="34">
        <f>bonus_calc2[[#This Row],[Total Over Time in Hours]]*Table5[[#This Row],[Rate Per hour]]</f>
        <v>0</v>
      </c>
    </row>
    <row r="946" spans="1:8" x14ac:dyDescent="0.3">
      <c r="A946" t="s">
        <v>844</v>
      </c>
      <c r="B946" s="14" t="s">
        <v>12</v>
      </c>
      <c r="C946" s="14" t="s">
        <v>13</v>
      </c>
      <c r="D946" s="15">
        <v>113790</v>
      </c>
      <c r="E946" s="14" t="s">
        <v>915</v>
      </c>
      <c r="F946" s="14">
        <v>0</v>
      </c>
      <c r="G946" s="30">
        <f t="shared" si="14"/>
        <v>20</v>
      </c>
      <c r="H946" s="34">
        <f>bonus_calc2[[#This Row],[Total Over Time in Hours]]*Table5[[#This Row],[Rate Per hour]]</f>
        <v>0</v>
      </c>
    </row>
    <row r="947" spans="1:8" x14ac:dyDescent="0.3">
      <c r="A947" t="s">
        <v>845</v>
      </c>
      <c r="B947" s="14" t="s">
        <v>12</v>
      </c>
      <c r="C947" s="14" t="s">
        <v>13</v>
      </c>
      <c r="D947" s="15">
        <v>38250</v>
      </c>
      <c r="E947" s="14" t="s">
        <v>921</v>
      </c>
      <c r="F947" s="14">
        <v>40</v>
      </c>
      <c r="G947" s="30">
        <f t="shared" si="14"/>
        <v>40</v>
      </c>
      <c r="H947" s="34">
        <f>bonus_calc2[[#This Row],[Total Over Time in Hours]]*Table5[[#This Row],[Rate Per hour]]</f>
        <v>1600</v>
      </c>
    </row>
    <row r="948" spans="1:8" x14ac:dyDescent="0.3">
      <c r="A948" t="s">
        <v>846</v>
      </c>
      <c r="B948" s="14" t="s">
        <v>12</v>
      </c>
      <c r="C948" s="14" t="s">
        <v>24</v>
      </c>
      <c r="D948" s="15">
        <v>48090</v>
      </c>
      <c r="E948" s="14" t="s">
        <v>921</v>
      </c>
      <c r="F948" s="14">
        <v>20</v>
      </c>
      <c r="G948" s="30">
        <f t="shared" si="14"/>
        <v>20</v>
      </c>
      <c r="H948" s="34">
        <f>bonus_calc2[[#This Row],[Total Over Time in Hours]]*Table5[[#This Row],[Rate Per hour]]</f>
        <v>400</v>
      </c>
    </row>
    <row r="949" spans="1:8" x14ac:dyDescent="0.3">
      <c r="A949" t="s">
        <v>801</v>
      </c>
      <c r="B949" s="14" t="s">
        <v>7</v>
      </c>
      <c r="C949" s="14" t="s">
        <v>29</v>
      </c>
      <c r="D949" s="15">
        <v>99630</v>
      </c>
      <c r="E949" s="14" t="s">
        <v>921</v>
      </c>
      <c r="F949" s="14">
        <v>90</v>
      </c>
      <c r="G949" s="30">
        <f t="shared" si="14"/>
        <v>60</v>
      </c>
      <c r="H949" s="34">
        <f>bonus_calc2[[#This Row],[Total Over Time in Hours]]*Table5[[#This Row],[Rate Per hour]]</f>
        <v>5400</v>
      </c>
    </row>
    <row r="950" spans="1:8" x14ac:dyDescent="0.3">
      <c r="A950" t="s">
        <v>847</v>
      </c>
      <c r="B950" s="14" t="s">
        <v>12</v>
      </c>
      <c r="C950" s="14" t="s">
        <v>50</v>
      </c>
      <c r="D950" s="15">
        <v>86340</v>
      </c>
      <c r="E950" s="14" t="s">
        <v>921</v>
      </c>
      <c r="F950" s="14">
        <v>10</v>
      </c>
      <c r="G950" s="30">
        <f t="shared" si="14"/>
        <v>20</v>
      </c>
      <c r="H950" s="34">
        <f>bonus_calc2[[#This Row],[Total Over Time in Hours]]*Table5[[#This Row],[Rate Per hour]]</f>
        <v>200</v>
      </c>
    </row>
    <row r="951" spans="1:8" x14ac:dyDescent="0.3">
      <c r="A951" t="s">
        <v>848</v>
      </c>
      <c r="B951" s="14" t="s">
        <v>7</v>
      </c>
      <c r="C951" s="14" t="s">
        <v>24</v>
      </c>
      <c r="D951" s="15">
        <v>88590</v>
      </c>
      <c r="E951" s="14" t="s">
        <v>915</v>
      </c>
      <c r="F951" s="14">
        <v>0</v>
      </c>
      <c r="G951" s="30">
        <f t="shared" si="14"/>
        <v>20</v>
      </c>
      <c r="H951" s="34">
        <f>bonus_calc2[[#This Row],[Total Over Time in Hours]]*Table5[[#This Row],[Rate Per hour]]</f>
        <v>0</v>
      </c>
    </row>
    <row r="952" spans="1:8" x14ac:dyDescent="0.3">
      <c r="A952" t="s">
        <v>849</v>
      </c>
      <c r="B952" s="14" t="s">
        <v>12</v>
      </c>
      <c r="C952" s="14" t="s">
        <v>29</v>
      </c>
      <c r="D952" s="15">
        <v>61100</v>
      </c>
      <c r="E952" s="14" t="s">
        <v>921</v>
      </c>
      <c r="F952" s="14">
        <v>10</v>
      </c>
      <c r="G952" s="30">
        <f t="shared" si="14"/>
        <v>20</v>
      </c>
      <c r="H952" s="34">
        <f>bonus_calc2[[#This Row],[Total Over Time in Hours]]*Table5[[#This Row],[Rate Per hour]]</f>
        <v>200</v>
      </c>
    </row>
    <row r="953" spans="1:8" x14ac:dyDescent="0.3">
      <c r="A953" t="s">
        <v>616</v>
      </c>
      <c r="B953" s="14" t="s">
        <v>7</v>
      </c>
      <c r="C953" s="14" t="s">
        <v>45</v>
      </c>
      <c r="D953" s="15">
        <v>71240</v>
      </c>
      <c r="E953" s="14" t="s">
        <v>915</v>
      </c>
      <c r="F953" s="14">
        <v>0</v>
      </c>
      <c r="G953" s="30">
        <f t="shared" si="14"/>
        <v>20</v>
      </c>
      <c r="H953" s="34">
        <f>bonus_calc2[[#This Row],[Total Over Time in Hours]]*Table5[[#This Row],[Rate Per hour]]</f>
        <v>0</v>
      </c>
    </row>
    <row r="954" spans="1:8" x14ac:dyDescent="0.3">
      <c r="A954" t="s">
        <v>850</v>
      </c>
      <c r="B954" s="14" t="s">
        <v>7</v>
      </c>
      <c r="C954" s="14" t="s">
        <v>29</v>
      </c>
      <c r="D954" s="15">
        <v>114650</v>
      </c>
      <c r="E954" s="14" t="s">
        <v>921</v>
      </c>
      <c r="F954" s="14">
        <v>10</v>
      </c>
      <c r="G954" s="30">
        <f t="shared" si="14"/>
        <v>20</v>
      </c>
      <c r="H954" s="34">
        <f>bonus_calc2[[#This Row],[Total Over Time in Hours]]*Table5[[#This Row],[Rate Per hour]]</f>
        <v>200</v>
      </c>
    </row>
    <row r="955" spans="1:8" x14ac:dyDescent="0.3">
      <c r="A955" t="s">
        <v>851</v>
      </c>
      <c r="B955" s="14" t="s">
        <v>7</v>
      </c>
      <c r="C955" s="14" t="s">
        <v>8</v>
      </c>
      <c r="D955" s="15">
        <v>76210</v>
      </c>
      <c r="E955" s="14" t="s">
        <v>915</v>
      </c>
      <c r="F955" s="14">
        <v>0</v>
      </c>
      <c r="G955" s="30">
        <f t="shared" si="14"/>
        <v>20</v>
      </c>
      <c r="H955" s="34">
        <f>bonus_calc2[[#This Row],[Total Over Time in Hours]]*Table5[[#This Row],[Rate Per hour]]</f>
        <v>0</v>
      </c>
    </row>
    <row r="956" spans="1:8" x14ac:dyDescent="0.3">
      <c r="A956" t="s">
        <v>852</v>
      </c>
      <c r="B956" s="14" t="s">
        <v>12</v>
      </c>
      <c r="C956" s="14" t="s">
        <v>17</v>
      </c>
      <c r="D956" s="15">
        <v>76900</v>
      </c>
      <c r="E956" s="14" t="s">
        <v>921</v>
      </c>
      <c r="F956" s="14">
        <v>0</v>
      </c>
      <c r="G956" s="30">
        <f t="shared" si="14"/>
        <v>20</v>
      </c>
      <c r="H956" s="34">
        <f>bonus_calc2[[#This Row],[Total Over Time in Hours]]*Table5[[#This Row],[Rate Per hour]]</f>
        <v>0</v>
      </c>
    </row>
    <row r="957" spans="1:8" x14ac:dyDescent="0.3">
      <c r="A957" t="s">
        <v>853</v>
      </c>
      <c r="B957" s="14" t="s">
        <v>12</v>
      </c>
      <c r="C957" s="14" t="s">
        <v>19</v>
      </c>
      <c r="D957" s="15">
        <v>116590</v>
      </c>
      <c r="E957" s="14" t="s">
        <v>915</v>
      </c>
      <c r="F957" s="14">
        <v>0</v>
      </c>
      <c r="G957" s="30">
        <f t="shared" si="14"/>
        <v>20</v>
      </c>
      <c r="H957" s="34">
        <f>bonus_calc2[[#This Row],[Total Over Time in Hours]]*Table5[[#This Row],[Rate Per hour]]</f>
        <v>0</v>
      </c>
    </row>
    <row r="958" spans="1:8" x14ac:dyDescent="0.3">
      <c r="A958" t="s">
        <v>854</v>
      </c>
      <c r="B958" s="14" t="s">
        <v>12</v>
      </c>
      <c r="C958" s="14" t="s">
        <v>37</v>
      </c>
      <c r="D958" s="15">
        <v>78390</v>
      </c>
      <c r="E958" s="14" t="s">
        <v>915</v>
      </c>
      <c r="F958" s="14">
        <v>0</v>
      </c>
      <c r="G958" s="30">
        <f t="shared" si="14"/>
        <v>20</v>
      </c>
      <c r="H958" s="34">
        <f>bonus_calc2[[#This Row],[Total Over Time in Hours]]*Table5[[#This Row],[Rate Per hour]]</f>
        <v>0</v>
      </c>
    </row>
    <row r="959" spans="1:8" x14ac:dyDescent="0.3">
      <c r="A959" t="s">
        <v>855</v>
      </c>
      <c r="B959" s="14" t="s">
        <v>12</v>
      </c>
      <c r="C959" s="14" t="s">
        <v>29</v>
      </c>
      <c r="D959" s="15">
        <v>103610</v>
      </c>
      <c r="E959" s="14" t="s">
        <v>915</v>
      </c>
      <c r="F959" s="14">
        <v>0</v>
      </c>
      <c r="G959" s="30">
        <f t="shared" si="14"/>
        <v>20</v>
      </c>
      <c r="H959" s="34">
        <f>bonus_calc2[[#This Row],[Total Over Time in Hours]]*Table5[[#This Row],[Rate Per hour]]</f>
        <v>0</v>
      </c>
    </row>
    <row r="960" spans="1:8" x14ac:dyDescent="0.3">
      <c r="A960" t="s">
        <v>865</v>
      </c>
      <c r="B960" s="14" t="s">
        <v>12</v>
      </c>
      <c r="C960" s="14" t="s">
        <v>37</v>
      </c>
      <c r="D960" s="15">
        <v>98110</v>
      </c>
      <c r="E960" s="14" t="s">
        <v>915</v>
      </c>
      <c r="F960" s="14">
        <v>0</v>
      </c>
      <c r="G960" s="30">
        <f t="shared" si="14"/>
        <v>20</v>
      </c>
      <c r="H960" s="34">
        <f>bonus_calc2[[#This Row],[Total Over Time in Hours]]*Table5[[#This Row],[Rate Per hour]]</f>
        <v>0</v>
      </c>
    </row>
    <row r="961" spans="1:8" x14ac:dyDescent="0.3">
      <c r="A961" t="s">
        <v>200</v>
      </c>
      <c r="B961" s="14" t="s">
        <v>7</v>
      </c>
      <c r="C961" s="14" t="s">
        <v>17</v>
      </c>
      <c r="D961" s="15">
        <v>33960</v>
      </c>
      <c r="E961" s="14" t="s">
        <v>915</v>
      </c>
      <c r="F961" s="14">
        <v>0</v>
      </c>
      <c r="G961" s="30">
        <f t="shared" si="14"/>
        <v>20</v>
      </c>
      <c r="H961" s="34">
        <f>bonus_calc2[[#This Row],[Total Over Time in Hours]]*Table5[[#This Row],[Rate Per hour]]</f>
        <v>0</v>
      </c>
    </row>
    <row r="962" spans="1:8" x14ac:dyDescent="0.3">
      <c r="A962" t="s">
        <v>866</v>
      </c>
      <c r="B962" s="14" t="s">
        <v>12</v>
      </c>
      <c r="C962" s="14" t="s">
        <v>29</v>
      </c>
      <c r="D962" s="15">
        <v>112110</v>
      </c>
      <c r="E962" s="14" t="s">
        <v>915</v>
      </c>
      <c r="F962" s="14">
        <v>0</v>
      </c>
      <c r="G962" s="30">
        <f t="shared" ref="G962:G973" si="15">IF(F962&lt;30, 20, IF(F962&lt;60, 40, 60))</f>
        <v>20</v>
      </c>
      <c r="H962" s="34">
        <f>bonus_calc2[[#This Row],[Total Over Time in Hours]]*Table5[[#This Row],[Rate Per hour]]</f>
        <v>0</v>
      </c>
    </row>
    <row r="963" spans="1:8" x14ac:dyDescent="0.3">
      <c r="A963" t="s">
        <v>867</v>
      </c>
      <c r="B963" s="14" t="s">
        <v>7</v>
      </c>
      <c r="C963" s="14" t="s">
        <v>29</v>
      </c>
      <c r="D963" s="15">
        <v>59810</v>
      </c>
      <c r="E963" s="14" t="s">
        <v>921</v>
      </c>
      <c r="F963" s="14">
        <v>10</v>
      </c>
      <c r="G963" s="30">
        <f t="shared" si="15"/>
        <v>20</v>
      </c>
      <c r="H963" s="34">
        <f>bonus_calc2[[#This Row],[Total Over Time in Hours]]*Table5[[#This Row],[Rate Per hour]]</f>
        <v>200</v>
      </c>
    </row>
    <row r="964" spans="1:8" x14ac:dyDescent="0.3">
      <c r="A964" t="s">
        <v>868</v>
      </c>
      <c r="B964" s="14" t="s">
        <v>7</v>
      </c>
      <c r="C964" s="14" t="s">
        <v>19</v>
      </c>
      <c r="D964" s="15">
        <v>91310</v>
      </c>
      <c r="E964" s="14" t="s">
        <v>921</v>
      </c>
      <c r="F964" s="14">
        <v>10</v>
      </c>
      <c r="G964" s="30">
        <f t="shared" si="15"/>
        <v>20</v>
      </c>
      <c r="H964" s="34">
        <f>bonus_calc2[[#This Row],[Total Over Time in Hours]]*Table5[[#This Row],[Rate Per hour]]</f>
        <v>200</v>
      </c>
    </row>
    <row r="965" spans="1:8" x14ac:dyDescent="0.3">
      <c r="A965" t="s">
        <v>869</v>
      </c>
      <c r="B965" s="14" t="s">
        <v>7</v>
      </c>
      <c r="C965" s="14" t="s">
        <v>45</v>
      </c>
      <c r="D965" s="15">
        <v>71370</v>
      </c>
      <c r="E965" s="14" t="s">
        <v>915</v>
      </c>
      <c r="F965" s="14">
        <v>0</v>
      </c>
      <c r="G965" s="30">
        <f t="shared" si="15"/>
        <v>20</v>
      </c>
      <c r="H965" s="34">
        <f>bonus_calc2[[#This Row],[Total Over Time in Hours]]*Table5[[#This Row],[Rate Per hour]]</f>
        <v>0</v>
      </c>
    </row>
    <row r="966" spans="1:8" x14ac:dyDescent="0.3">
      <c r="A966" t="s">
        <v>870</v>
      </c>
      <c r="B966" s="14" t="s">
        <v>12</v>
      </c>
      <c r="C966" s="14" t="s">
        <v>17</v>
      </c>
      <c r="D966" s="15">
        <v>71570</v>
      </c>
      <c r="E966" s="14" t="s">
        <v>915</v>
      </c>
      <c r="F966" s="14">
        <v>0</v>
      </c>
      <c r="G966" s="30">
        <f t="shared" si="15"/>
        <v>20</v>
      </c>
      <c r="H966" s="34">
        <f>bonus_calc2[[#This Row],[Total Over Time in Hours]]*Table5[[#This Row],[Rate Per hour]]</f>
        <v>0</v>
      </c>
    </row>
    <row r="967" spans="1:8" x14ac:dyDescent="0.3">
      <c r="A967" t="s">
        <v>871</v>
      </c>
      <c r="B967" s="14" t="s">
        <v>7</v>
      </c>
      <c r="C967" s="14" t="s">
        <v>50</v>
      </c>
      <c r="D967" s="15">
        <v>119670</v>
      </c>
      <c r="E967" s="14" t="s">
        <v>915</v>
      </c>
      <c r="F967" s="14">
        <v>0</v>
      </c>
      <c r="G967" s="30">
        <f t="shared" si="15"/>
        <v>20</v>
      </c>
      <c r="H967" s="34">
        <f>bonus_calc2[[#This Row],[Total Over Time in Hours]]*Table5[[#This Row],[Rate Per hour]]</f>
        <v>0</v>
      </c>
    </row>
    <row r="968" spans="1:8" x14ac:dyDescent="0.3">
      <c r="A968" t="s">
        <v>872</v>
      </c>
      <c r="B968" s="14" t="s">
        <v>12</v>
      </c>
      <c r="C968" s="14" t="s">
        <v>24</v>
      </c>
      <c r="D968" s="15">
        <v>67910</v>
      </c>
      <c r="E968" s="14" t="s">
        <v>921</v>
      </c>
      <c r="F968" s="14">
        <v>70</v>
      </c>
      <c r="G968" s="30">
        <f t="shared" si="15"/>
        <v>60</v>
      </c>
      <c r="H968" s="34">
        <f>bonus_calc2[[#This Row],[Total Over Time in Hours]]*Table5[[#This Row],[Rate Per hour]]</f>
        <v>4200</v>
      </c>
    </row>
    <row r="969" spans="1:8" x14ac:dyDescent="0.3">
      <c r="A969" t="s">
        <v>873</v>
      </c>
      <c r="B969" s="14" t="s">
        <v>12</v>
      </c>
      <c r="C969" s="14" t="s">
        <v>37</v>
      </c>
      <c r="D969" s="15">
        <v>100370</v>
      </c>
      <c r="E969" s="14" t="s">
        <v>915</v>
      </c>
      <c r="F969" s="14">
        <v>0</v>
      </c>
      <c r="G969" s="30">
        <f t="shared" si="15"/>
        <v>20</v>
      </c>
      <c r="H969" s="34">
        <f>bonus_calc2[[#This Row],[Total Over Time in Hours]]*Table5[[#This Row],[Rate Per hour]]</f>
        <v>0</v>
      </c>
    </row>
    <row r="970" spans="1:8" x14ac:dyDescent="0.3">
      <c r="A970" t="s">
        <v>874</v>
      </c>
      <c r="B970" s="14" t="s">
        <v>12</v>
      </c>
      <c r="C970" s="14" t="s">
        <v>63</v>
      </c>
      <c r="D970" s="15">
        <v>90240</v>
      </c>
      <c r="E970" s="14" t="s">
        <v>915</v>
      </c>
      <c r="F970" s="14">
        <v>0</v>
      </c>
      <c r="G970" s="30">
        <f t="shared" si="15"/>
        <v>20</v>
      </c>
      <c r="H970" s="34">
        <f>bonus_calc2[[#This Row],[Total Over Time in Hours]]*Table5[[#This Row],[Rate Per hour]]</f>
        <v>0</v>
      </c>
    </row>
    <row r="971" spans="1:8" x14ac:dyDescent="0.3">
      <c r="A971" t="s">
        <v>875</v>
      </c>
      <c r="B971" s="14" t="s">
        <v>12</v>
      </c>
      <c r="C971" s="14" t="s">
        <v>13</v>
      </c>
      <c r="D971" s="15">
        <v>75870</v>
      </c>
      <c r="E971" s="14" t="s">
        <v>915</v>
      </c>
      <c r="F971" s="14">
        <v>0</v>
      </c>
      <c r="G971" s="30">
        <f t="shared" si="15"/>
        <v>20</v>
      </c>
      <c r="H971" s="34">
        <f>bonus_calc2[[#This Row],[Total Over Time in Hours]]*Table5[[#This Row],[Rate Per hour]]</f>
        <v>0</v>
      </c>
    </row>
    <row r="972" spans="1:8" x14ac:dyDescent="0.3">
      <c r="A972" t="s">
        <v>876</v>
      </c>
      <c r="B972" s="14" t="s">
        <v>12</v>
      </c>
      <c r="C972" s="14" t="s">
        <v>48</v>
      </c>
      <c r="D972" s="15">
        <v>58740</v>
      </c>
      <c r="E972" s="14" t="s">
        <v>915</v>
      </c>
      <c r="F972" s="14">
        <v>0</v>
      </c>
      <c r="G972" s="30">
        <f t="shared" si="15"/>
        <v>20</v>
      </c>
      <c r="H972" s="34">
        <f>bonus_calc2[[#This Row],[Total Over Time in Hours]]*Table5[[#This Row],[Rate Per hour]]</f>
        <v>0</v>
      </c>
    </row>
    <row r="973" spans="1:8" x14ac:dyDescent="0.3">
      <c r="A973" t="s">
        <v>877</v>
      </c>
      <c r="B973" s="14" t="s">
        <v>12</v>
      </c>
      <c r="C973" s="14" t="s">
        <v>8</v>
      </c>
      <c r="D973" s="15">
        <v>32500</v>
      </c>
      <c r="E973" s="14" t="s">
        <v>915</v>
      </c>
      <c r="F973" s="14">
        <v>0</v>
      </c>
      <c r="G973" s="30">
        <f t="shared" si="15"/>
        <v>20</v>
      </c>
      <c r="H973" s="34">
        <f>bonus_calc2[[#This Row],[Total Over Time in Hours]]*Table5[[#This Row],[Rate Per hour]]</f>
        <v>0</v>
      </c>
    </row>
  </sheetData>
  <hyperlinks>
    <hyperlink ref="J2" location="employee_data!A1" display="Employee Data" xr:uid="{AEC46F3E-16CA-48B6-B2E3-F6659BA50FFE}"/>
  </hyperlinks>
  <pageMargins left="0.7" right="0.7" top="0.75" bottom="0.75" header="0.3" footer="0.3"/>
  <pageSetup orientation="portrait" r:id="rId1"/>
  <drawing r:id="rId2"/>
  <tableParts count="3">
    <tablePart r:id="rId3"/>
    <tablePart r:id="rId4"/>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ED35D-CFB1-47BE-90F4-46B730701947}">
  <dimension ref="A1:Q973"/>
  <sheetViews>
    <sheetView topLeftCell="H1" zoomScale="91" workbookViewId="0">
      <selection activeCell="Q7" sqref="Q7"/>
    </sheetView>
  </sheetViews>
  <sheetFormatPr defaultRowHeight="14.4" x14ac:dyDescent="0.3"/>
  <cols>
    <col min="1" max="1" width="22.88671875" style="14" bestFit="1" customWidth="1"/>
    <col min="2" max="2" width="6.109375" style="14" customWidth="1"/>
    <col min="3" max="3" width="9" style="14" customWidth="1"/>
    <col min="4" max="4" width="23.5546875" style="14" bestFit="1" customWidth="1"/>
    <col min="5" max="5" width="12.33203125" style="15" bestFit="1" customWidth="1"/>
    <col min="6" max="6" width="10.44140625" style="14" bestFit="1" customWidth="1"/>
    <col min="7" max="7" width="11.44140625" style="14" bestFit="1" customWidth="1"/>
    <col min="8" max="8" width="18.5546875" style="14" bestFit="1" customWidth="1"/>
    <col min="9" max="9" width="14.109375" style="14" customWidth="1"/>
    <col min="10" max="10" width="13.5546875" style="14" bestFit="1" customWidth="1"/>
    <col min="11" max="11" width="18.6640625" style="14" bestFit="1" customWidth="1"/>
    <col min="12" max="12" width="25" style="14" customWidth="1"/>
    <col min="13" max="13" width="20.6640625" style="14" customWidth="1"/>
    <col min="14" max="14" width="19.33203125" style="14" customWidth="1"/>
    <col min="15" max="15" width="27.109375" style="14" customWidth="1"/>
    <col min="16" max="16" width="8.88671875" style="14"/>
    <col min="17" max="17" width="11.77734375" style="14" bestFit="1" customWidth="1"/>
    <col min="18" max="16384" width="8.88671875" style="14"/>
  </cols>
  <sheetData>
    <row r="1" spans="1:17" x14ac:dyDescent="0.3">
      <c r="A1" s="14" t="s">
        <v>0</v>
      </c>
      <c r="B1" s="14" t="s">
        <v>994</v>
      </c>
      <c r="C1" s="14" t="s">
        <v>1</v>
      </c>
      <c r="D1" s="14" t="s">
        <v>2</v>
      </c>
      <c r="E1" s="15" t="s">
        <v>3</v>
      </c>
      <c r="F1" s="14" t="s">
        <v>4</v>
      </c>
      <c r="G1" s="14" t="s">
        <v>5</v>
      </c>
      <c r="H1" s="14" t="s">
        <v>993</v>
      </c>
      <c r="I1" s="14" t="s">
        <v>992</v>
      </c>
      <c r="J1" s="14" t="s">
        <v>991</v>
      </c>
      <c r="K1" s="14" t="s">
        <v>1003</v>
      </c>
      <c r="L1" s="14" t="s">
        <v>990</v>
      </c>
      <c r="M1" s="14" t="s">
        <v>1002</v>
      </c>
      <c r="N1" s="14" t="s">
        <v>989</v>
      </c>
      <c r="O1" s="14" t="s">
        <v>988</v>
      </c>
    </row>
    <row r="2" spans="1:17" x14ac:dyDescent="0.3">
      <c r="A2" s="14" t="s">
        <v>6</v>
      </c>
      <c r="B2" s="14">
        <v>41</v>
      </c>
      <c r="C2" s="14" t="s">
        <v>7</v>
      </c>
      <c r="D2" s="14" t="s">
        <v>8</v>
      </c>
      <c r="E2" s="15">
        <v>88050</v>
      </c>
      <c r="F2" s="14" t="s">
        <v>9</v>
      </c>
      <c r="G2" s="14" t="s">
        <v>10</v>
      </c>
      <c r="H2" s="14" t="s">
        <v>920</v>
      </c>
      <c r="I2" s="14" t="s">
        <v>916</v>
      </c>
      <c r="J2" s="14" t="s">
        <v>921</v>
      </c>
      <c r="K2" s="14">
        <v>80</v>
      </c>
      <c r="L2" s="14">
        <v>8</v>
      </c>
      <c r="M2" s="14">
        <v>8</v>
      </c>
      <c r="N2" s="14">
        <v>6</v>
      </c>
      <c r="O2" s="14">
        <v>0</v>
      </c>
    </row>
    <row r="3" spans="1:17" x14ac:dyDescent="0.3">
      <c r="A3" s="14" t="s">
        <v>11</v>
      </c>
      <c r="B3" s="14">
        <v>49</v>
      </c>
      <c r="C3" s="14" t="s">
        <v>12</v>
      </c>
      <c r="D3" s="14" t="s">
        <v>13</v>
      </c>
      <c r="E3" s="15">
        <v>68220</v>
      </c>
      <c r="F3" s="14" t="s">
        <v>9</v>
      </c>
      <c r="G3" s="14" t="s">
        <v>14</v>
      </c>
      <c r="H3" s="14" t="s">
        <v>920</v>
      </c>
      <c r="I3" s="14" t="s">
        <v>918</v>
      </c>
      <c r="J3" s="14" t="s">
        <v>915</v>
      </c>
      <c r="K3" s="14">
        <v>10</v>
      </c>
      <c r="L3" s="14">
        <v>1</v>
      </c>
      <c r="M3" s="14">
        <v>10</v>
      </c>
      <c r="N3" s="14">
        <v>10</v>
      </c>
      <c r="O3" s="14">
        <v>1</v>
      </c>
    </row>
    <row r="4" spans="1:17" x14ac:dyDescent="0.3">
      <c r="A4" s="14" t="s">
        <v>987</v>
      </c>
      <c r="B4" s="14">
        <v>37</v>
      </c>
      <c r="C4" s="14" t="s">
        <v>12</v>
      </c>
      <c r="D4" s="14" t="s">
        <v>923</v>
      </c>
      <c r="E4" s="15">
        <v>118440</v>
      </c>
      <c r="F4" s="14" t="s">
        <v>22</v>
      </c>
      <c r="G4" s="14" t="s">
        <v>59</v>
      </c>
      <c r="H4" s="14" t="s">
        <v>923</v>
      </c>
      <c r="I4" s="14" t="s">
        <v>916</v>
      </c>
      <c r="J4" s="14" t="s">
        <v>921</v>
      </c>
      <c r="K4" s="14">
        <v>60</v>
      </c>
      <c r="L4" s="14">
        <v>6</v>
      </c>
      <c r="M4" s="14">
        <v>7</v>
      </c>
      <c r="N4" s="14">
        <v>0</v>
      </c>
      <c r="O4" s="14">
        <v>0</v>
      </c>
    </row>
    <row r="5" spans="1:17" x14ac:dyDescent="0.3">
      <c r="A5" s="14" t="s">
        <v>15</v>
      </c>
      <c r="B5" s="14">
        <v>33</v>
      </c>
      <c r="C5" s="14" t="s">
        <v>12</v>
      </c>
      <c r="D5" s="14" t="s">
        <v>17</v>
      </c>
      <c r="E5" s="15">
        <v>56370</v>
      </c>
      <c r="F5" s="14" t="s">
        <v>904</v>
      </c>
      <c r="G5" s="14" t="s">
        <v>10</v>
      </c>
      <c r="H5" s="14" t="s">
        <v>920</v>
      </c>
      <c r="I5" s="14" t="s">
        <v>918</v>
      </c>
      <c r="J5" s="14" t="s">
        <v>921</v>
      </c>
      <c r="K5" s="14">
        <v>10</v>
      </c>
      <c r="L5" s="14">
        <v>1</v>
      </c>
      <c r="M5" s="14">
        <v>8</v>
      </c>
      <c r="N5" s="14">
        <v>8</v>
      </c>
      <c r="O5" s="14">
        <v>3</v>
      </c>
    </row>
    <row r="6" spans="1:17" x14ac:dyDescent="0.3">
      <c r="A6" s="14" t="s">
        <v>18</v>
      </c>
      <c r="B6" s="14">
        <v>27</v>
      </c>
      <c r="C6" s="14" t="s">
        <v>7</v>
      </c>
      <c r="D6" s="14" t="s">
        <v>19</v>
      </c>
      <c r="E6" s="15">
        <v>107090</v>
      </c>
      <c r="F6" s="14" t="s">
        <v>904</v>
      </c>
      <c r="G6" s="14" t="s">
        <v>20</v>
      </c>
      <c r="H6" s="14" t="s">
        <v>919</v>
      </c>
      <c r="I6" s="14" t="s">
        <v>918</v>
      </c>
      <c r="J6" s="14" t="s">
        <v>915</v>
      </c>
      <c r="K6" s="14">
        <v>90</v>
      </c>
      <c r="L6" s="14">
        <v>9</v>
      </c>
      <c r="M6" s="14">
        <v>6</v>
      </c>
      <c r="N6" s="14">
        <v>2</v>
      </c>
      <c r="O6" s="14">
        <v>2</v>
      </c>
    </row>
    <row r="7" spans="1:17" x14ac:dyDescent="0.3">
      <c r="A7" s="14" t="s">
        <v>21</v>
      </c>
      <c r="B7" s="14">
        <v>32</v>
      </c>
      <c r="C7" s="14" t="s">
        <v>12</v>
      </c>
      <c r="D7" s="14" t="s">
        <v>19</v>
      </c>
      <c r="E7" s="15">
        <v>108450</v>
      </c>
      <c r="F7" s="14" t="s">
        <v>22</v>
      </c>
      <c r="G7" s="14" t="s">
        <v>20</v>
      </c>
      <c r="H7" s="14" t="s">
        <v>920</v>
      </c>
      <c r="I7" s="14" t="s">
        <v>916</v>
      </c>
      <c r="J7" s="14" t="s">
        <v>915</v>
      </c>
      <c r="K7" s="14">
        <v>0</v>
      </c>
      <c r="L7" s="14">
        <v>0</v>
      </c>
      <c r="M7" s="14">
        <v>8</v>
      </c>
      <c r="N7" s="14">
        <v>7</v>
      </c>
      <c r="O7" s="14">
        <v>3</v>
      </c>
      <c r="Q7" s="80" t="s">
        <v>1058</v>
      </c>
    </row>
    <row r="8" spans="1:17" x14ac:dyDescent="0.3">
      <c r="A8" s="14" t="s">
        <v>23</v>
      </c>
      <c r="B8" s="14">
        <v>59</v>
      </c>
      <c r="C8" s="14" t="s">
        <v>7</v>
      </c>
      <c r="D8" s="14" t="s">
        <v>24</v>
      </c>
      <c r="E8" s="15">
        <v>41160</v>
      </c>
      <c r="F8" s="14" t="s">
        <v>9</v>
      </c>
      <c r="G8" s="14" t="s">
        <v>25</v>
      </c>
      <c r="H8" s="14" t="s">
        <v>919</v>
      </c>
      <c r="I8" s="14" t="s">
        <v>918</v>
      </c>
      <c r="J8" s="14" t="s">
        <v>921</v>
      </c>
      <c r="K8" s="14">
        <v>40</v>
      </c>
      <c r="L8" s="14">
        <v>4</v>
      </c>
      <c r="M8" s="14">
        <v>12</v>
      </c>
      <c r="N8" s="14">
        <v>1</v>
      </c>
      <c r="O8" s="14">
        <v>0</v>
      </c>
    </row>
    <row r="9" spans="1:17" x14ac:dyDescent="0.3">
      <c r="A9" s="14" t="s">
        <v>26</v>
      </c>
      <c r="B9" s="14">
        <v>30</v>
      </c>
      <c r="C9" s="14" t="s">
        <v>12</v>
      </c>
      <c r="D9" s="14" t="s">
        <v>17</v>
      </c>
      <c r="E9" s="15">
        <v>109000</v>
      </c>
      <c r="F9" s="14" t="s">
        <v>22</v>
      </c>
      <c r="G9" s="14" t="s">
        <v>10</v>
      </c>
      <c r="H9" s="14" t="s">
        <v>920</v>
      </c>
      <c r="I9" s="14" t="s">
        <v>922</v>
      </c>
      <c r="J9" s="14" t="s">
        <v>915</v>
      </c>
      <c r="K9" s="14">
        <v>10</v>
      </c>
      <c r="L9" s="14">
        <v>1</v>
      </c>
      <c r="M9" s="14">
        <v>1</v>
      </c>
      <c r="N9" s="14">
        <v>1</v>
      </c>
      <c r="O9" s="14">
        <v>0</v>
      </c>
    </row>
    <row r="10" spans="1:17" x14ac:dyDescent="0.3">
      <c r="A10" s="14" t="s">
        <v>986</v>
      </c>
      <c r="B10" s="14">
        <v>38</v>
      </c>
      <c r="C10" s="14" t="s">
        <v>7</v>
      </c>
      <c r="D10" s="14" t="s">
        <v>50</v>
      </c>
      <c r="E10" s="15">
        <v>43020</v>
      </c>
      <c r="F10" s="14" t="s">
        <v>22</v>
      </c>
      <c r="G10" s="14" t="s">
        <v>25</v>
      </c>
      <c r="H10" s="14" t="s">
        <v>920</v>
      </c>
      <c r="I10" s="14" t="s">
        <v>916</v>
      </c>
      <c r="J10" s="14" t="s">
        <v>915</v>
      </c>
      <c r="K10" s="14">
        <v>0</v>
      </c>
      <c r="L10" s="14">
        <v>0</v>
      </c>
      <c r="M10" s="14">
        <v>10</v>
      </c>
      <c r="N10" s="14">
        <v>9</v>
      </c>
      <c r="O10" s="14">
        <v>1</v>
      </c>
    </row>
    <row r="11" spans="1:17" x14ac:dyDescent="0.3">
      <c r="A11" s="14" t="s">
        <v>27</v>
      </c>
      <c r="B11" s="14">
        <v>36</v>
      </c>
      <c r="C11" s="14" t="s">
        <v>7</v>
      </c>
      <c r="D11" s="14" t="s">
        <v>19</v>
      </c>
      <c r="E11" s="15">
        <v>37800</v>
      </c>
      <c r="F11" s="14" t="s">
        <v>904</v>
      </c>
      <c r="G11" s="14" t="s">
        <v>25</v>
      </c>
      <c r="H11" s="14" t="s">
        <v>919</v>
      </c>
      <c r="I11" s="14" t="s">
        <v>918</v>
      </c>
      <c r="J11" s="14" t="s">
        <v>915</v>
      </c>
      <c r="K11" s="14">
        <v>60</v>
      </c>
      <c r="L11" s="14">
        <v>6</v>
      </c>
      <c r="M11" s="14">
        <v>17</v>
      </c>
      <c r="N11" s="14">
        <v>7</v>
      </c>
      <c r="O11" s="14">
        <v>7</v>
      </c>
    </row>
    <row r="12" spans="1:17" x14ac:dyDescent="0.3">
      <c r="A12" s="14" t="s">
        <v>28</v>
      </c>
      <c r="B12" s="14">
        <v>35</v>
      </c>
      <c r="C12" s="14" t="s">
        <v>12</v>
      </c>
      <c r="D12" s="14" t="s">
        <v>29</v>
      </c>
      <c r="E12" s="15">
        <v>88380</v>
      </c>
      <c r="F12" s="14" t="s">
        <v>9</v>
      </c>
      <c r="G12" s="14" t="s">
        <v>25</v>
      </c>
      <c r="H12" s="14" t="s">
        <v>919</v>
      </c>
      <c r="I12" s="14" t="s">
        <v>918</v>
      </c>
      <c r="J12" s="14" t="s">
        <v>915</v>
      </c>
      <c r="K12" s="14">
        <v>0</v>
      </c>
      <c r="L12" s="14">
        <v>0</v>
      </c>
      <c r="M12" s="14">
        <v>6</v>
      </c>
      <c r="N12" s="14">
        <v>5</v>
      </c>
      <c r="O12" s="14">
        <v>0</v>
      </c>
    </row>
    <row r="13" spans="1:17" x14ac:dyDescent="0.3">
      <c r="A13" s="14" t="s">
        <v>30</v>
      </c>
      <c r="B13" s="14">
        <v>29</v>
      </c>
      <c r="C13" s="14" t="s">
        <v>12</v>
      </c>
      <c r="D13" s="14" t="s">
        <v>8</v>
      </c>
      <c r="E13" s="15">
        <v>84420</v>
      </c>
      <c r="F13" s="14" t="s">
        <v>904</v>
      </c>
      <c r="G13" s="14" t="s">
        <v>25</v>
      </c>
      <c r="H13" s="14" t="s">
        <v>920</v>
      </c>
      <c r="I13" s="14" t="s">
        <v>916</v>
      </c>
      <c r="J13" s="14" t="s">
        <v>921</v>
      </c>
      <c r="K13" s="14">
        <v>0</v>
      </c>
      <c r="L13" s="14">
        <v>0</v>
      </c>
      <c r="M13" s="14">
        <v>10</v>
      </c>
      <c r="N13" s="14">
        <v>9</v>
      </c>
      <c r="O13" s="14">
        <v>0</v>
      </c>
    </row>
    <row r="14" spans="1:17" x14ac:dyDescent="0.3">
      <c r="A14" s="14" t="s">
        <v>31</v>
      </c>
      <c r="B14" s="14">
        <v>31</v>
      </c>
      <c r="C14" s="14" t="s">
        <v>7</v>
      </c>
      <c r="D14" s="14" t="s">
        <v>32</v>
      </c>
      <c r="E14" s="15">
        <v>101760</v>
      </c>
      <c r="F14" s="14" t="s">
        <v>22</v>
      </c>
      <c r="G14" s="14" t="s">
        <v>25</v>
      </c>
      <c r="H14" s="14" t="s">
        <v>920</v>
      </c>
      <c r="I14" s="14" t="s">
        <v>922</v>
      </c>
      <c r="J14" s="14" t="s">
        <v>915</v>
      </c>
      <c r="K14" s="14">
        <v>10</v>
      </c>
      <c r="L14" s="14">
        <v>1</v>
      </c>
      <c r="M14" s="14">
        <v>5</v>
      </c>
      <c r="N14" s="14">
        <v>5</v>
      </c>
      <c r="O14" s="14">
        <v>4</v>
      </c>
    </row>
    <row r="15" spans="1:17" x14ac:dyDescent="0.3">
      <c r="A15" s="14" t="s">
        <v>33</v>
      </c>
      <c r="B15" s="14">
        <v>34</v>
      </c>
      <c r="C15" s="14" t="s">
        <v>7</v>
      </c>
      <c r="D15" s="14" t="s">
        <v>17</v>
      </c>
      <c r="E15" s="15">
        <v>110780</v>
      </c>
      <c r="F15" s="14" t="s">
        <v>22</v>
      </c>
      <c r="G15" s="14" t="s">
        <v>14</v>
      </c>
      <c r="H15" s="14" t="s">
        <v>919</v>
      </c>
      <c r="I15" s="14" t="s">
        <v>922</v>
      </c>
      <c r="J15" s="14" t="s">
        <v>915</v>
      </c>
      <c r="K15" s="14">
        <v>0</v>
      </c>
      <c r="L15" s="14">
        <v>0</v>
      </c>
      <c r="M15" s="14">
        <v>3</v>
      </c>
      <c r="N15" s="14">
        <v>2</v>
      </c>
      <c r="O15" s="14">
        <v>1</v>
      </c>
    </row>
    <row r="16" spans="1:17" x14ac:dyDescent="0.3">
      <c r="A16" s="14" t="s">
        <v>34</v>
      </c>
      <c r="B16" s="14">
        <v>28</v>
      </c>
      <c r="C16" s="14" t="s">
        <v>12</v>
      </c>
      <c r="D16" s="14" t="s">
        <v>8</v>
      </c>
      <c r="E16" s="15">
        <v>68430</v>
      </c>
      <c r="F16" s="14" t="s">
        <v>22</v>
      </c>
      <c r="G16" s="14" t="s">
        <v>20</v>
      </c>
      <c r="H16" s="14" t="s">
        <v>920</v>
      </c>
      <c r="I16" s="14" t="s">
        <v>916</v>
      </c>
      <c r="J16" s="14" t="s">
        <v>921</v>
      </c>
      <c r="K16" s="14">
        <v>50</v>
      </c>
      <c r="L16" s="14">
        <v>5</v>
      </c>
      <c r="M16" s="14">
        <v>6</v>
      </c>
      <c r="N16" s="14">
        <v>4</v>
      </c>
      <c r="O16" s="14">
        <v>0</v>
      </c>
    </row>
    <row r="17" spans="1:15" x14ac:dyDescent="0.3">
      <c r="A17" s="14" t="s">
        <v>35</v>
      </c>
      <c r="B17" s="14">
        <v>29</v>
      </c>
      <c r="C17" s="14" t="s">
        <v>7</v>
      </c>
      <c r="D17" s="14" t="s">
        <v>24</v>
      </c>
      <c r="E17" s="15">
        <v>105370</v>
      </c>
      <c r="F17" s="14" t="s">
        <v>22</v>
      </c>
      <c r="G17" s="14" t="s">
        <v>14</v>
      </c>
      <c r="H17" s="14" t="s">
        <v>920</v>
      </c>
      <c r="I17" s="14" t="s">
        <v>922</v>
      </c>
      <c r="J17" s="14" t="s">
        <v>915</v>
      </c>
      <c r="K17" s="14">
        <v>10</v>
      </c>
      <c r="L17" s="14">
        <v>1</v>
      </c>
      <c r="M17" s="14">
        <v>10</v>
      </c>
      <c r="N17" s="14">
        <v>10</v>
      </c>
      <c r="O17" s="14">
        <v>8</v>
      </c>
    </row>
    <row r="18" spans="1:15" x14ac:dyDescent="0.3">
      <c r="A18" s="14" t="s">
        <v>36</v>
      </c>
      <c r="B18" s="14">
        <v>32</v>
      </c>
      <c r="C18" s="14" t="s">
        <v>12</v>
      </c>
      <c r="D18" s="14" t="s">
        <v>37</v>
      </c>
      <c r="E18" s="15">
        <v>113800</v>
      </c>
      <c r="F18" s="14" t="s">
        <v>904</v>
      </c>
      <c r="G18" s="14" t="s">
        <v>14</v>
      </c>
      <c r="H18" s="14" t="s">
        <v>920</v>
      </c>
      <c r="I18" s="14" t="s">
        <v>922</v>
      </c>
      <c r="J18" s="14" t="s">
        <v>921</v>
      </c>
      <c r="K18" s="14">
        <v>0</v>
      </c>
      <c r="L18" s="14">
        <v>0</v>
      </c>
      <c r="M18" s="14">
        <v>7</v>
      </c>
      <c r="N18" s="14">
        <v>6</v>
      </c>
      <c r="O18" s="14">
        <v>0</v>
      </c>
    </row>
    <row r="19" spans="1:15" x14ac:dyDescent="0.3">
      <c r="A19" s="14" t="s">
        <v>38</v>
      </c>
      <c r="B19" s="14">
        <v>22</v>
      </c>
      <c r="C19" s="14" t="s">
        <v>12</v>
      </c>
      <c r="D19" s="14" t="s">
        <v>13</v>
      </c>
      <c r="E19" s="15">
        <v>76300</v>
      </c>
      <c r="F19" s="14" t="s">
        <v>9</v>
      </c>
      <c r="G19" s="14" t="s">
        <v>25</v>
      </c>
      <c r="H19" s="14" t="s">
        <v>919</v>
      </c>
      <c r="I19" s="14" t="s">
        <v>922</v>
      </c>
      <c r="J19" s="14" t="s">
        <v>921</v>
      </c>
      <c r="K19" s="14">
        <v>10</v>
      </c>
      <c r="L19" s="14">
        <v>1</v>
      </c>
      <c r="M19" s="14">
        <v>1</v>
      </c>
      <c r="N19" s="14">
        <v>1</v>
      </c>
      <c r="O19" s="14">
        <v>0</v>
      </c>
    </row>
    <row r="20" spans="1:15" x14ac:dyDescent="0.3">
      <c r="A20" s="14" t="s">
        <v>39</v>
      </c>
      <c r="B20" s="14">
        <v>53</v>
      </c>
      <c r="C20" s="14" t="s">
        <v>12</v>
      </c>
      <c r="D20" s="14" t="s">
        <v>8</v>
      </c>
      <c r="E20" s="15">
        <v>44530</v>
      </c>
      <c r="F20" s="14" t="s">
        <v>904</v>
      </c>
      <c r="G20" s="14" t="s">
        <v>25</v>
      </c>
      <c r="H20" s="14" t="s">
        <v>920</v>
      </c>
      <c r="I20" s="14" t="s">
        <v>918</v>
      </c>
      <c r="J20" s="14" t="s">
        <v>915</v>
      </c>
      <c r="K20" s="14">
        <v>20</v>
      </c>
      <c r="L20" s="14">
        <v>2</v>
      </c>
      <c r="M20" s="14">
        <v>31</v>
      </c>
      <c r="N20" s="14">
        <v>25</v>
      </c>
      <c r="O20" s="14">
        <v>3</v>
      </c>
    </row>
    <row r="21" spans="1:15" x14ac:dyDescent="0.3">
      <c r="A21" s="14" t="s">
        <v>40</v>
      </c>
      <c r="B21" s="14">
        <v>38</v>
      </c>
      <c r="C21" s="14" t="s">
        <v>12</v>
      </c>
      <c r="D21" s="14" t="s">
        <v>8</v>
      </c>
      <c r="E21" s="15">
        <v>63710</v>
      </c>
      <c r="F21" s="14" t="s">
        <v>904</v>
      </c>
      <c r="G21" s="14" t="s">
        <v>25</v>
      </c>
      <c r="H21" s="14" t="s">
        <v>920</v>
      </c>
      <c r="I21" s="14" t="s">
        <v>916</v>
      </c>
      <c r="J21" s="14" t="s">
        <v>921</v>
      </c>
      <c r="K21" s="14">
        <v>50</v>
      </c>
      <c r="L21" s="14">
        <v>5</v>
      </c>
      <c r="M21" s="14">
        <v>6</v>
      </c>
      <c r="N21" s="14">
        <v>3</v>
      </c>
      <c r="O21" s="14">
        <v>1</v>
      </c>
    </row>
    <row r="22" spans="1:15" x14ac:dyDescent="0.3">
      <c r="A22" s="14" t="s">
        <v>41</v>
      </c>
      <c r="B22" s="14">
        <v>24</v>
      </c>
      <c r="C22" s="14" t="s">
        <v>12</v>
      </c>
      <c r="D22" s="14" t="s">
        <v>17</v>
      </c>
      <c r="E22" s="15">
        <v>62780</v>
      </c>
      <c r="F22" s="14" t="s">
        <v>9</v>
      </c>
      <c r="G22" s="14" t="s">
        <v>25</v>
      </c>
      <c r="H22" s="14" t="s">
        <v>923</v>
      </c>
      <c r="I22" s="14" t="s">
        <v>922</v>
      </c>
      <c r="J22" s="14" t="s">
        <v>915</v>
      </c>
      <c r="K22" s="14">
        <v>0</v>
      </c>
      <c r="L22" s="14">
        <v>0</v>
      </c>
      <c r="M22" s="14">
        <v>5</v>
      </c>
      <c r="N22" s="14">
        <v>4</v>
      </c>
      <c r="O22" s="14">
        <v>1</v>
      </c>
    </row>
    <row r="23" spans="1:15" x14ac:dyDescent="0.3">
      <c r="A23" s="14" t="s">
        <v>42</v>
      </c>
      <c r="B23" s="14">
        <v>36</v>
      </c>
      <c r="C23" s="14" t="s">
        <v>7</v>
      </c>
      <c r="D23" s="14" t="s">
        <v>32</v>
      </c>
      <c r="E23" s="15">
        <v>119750</v>
      </c>
      <c r="F23" s="14" t="s">
        <v>22</v>
      </c>
      <c r="G23" s="14" t="s">
        <v>10</v>
      </c>
      <c r="H23" s="14" t="s">
        <v>920</v>
      </c>
      <c r="I23" s="14" t="s">
        <v>916</v>
      </c>
      <c r="J23" s="14" t="s">
        <v>915</v>
      </c>
      <c r="K23" s="14">
        <v>70</v>
      </c>
      <c r="L23" s="14">
        <v>7</v>
      </c>
      <c r="M23" s="14">
        <v>10</v>
      </c>
      <c r="N23" s="14">
        <v>5</v>
      </c>
      <c r="O23" s="14">
        <v>0</v>
      </c>
    </row>
    <row r="24" spans="1:15" x14ac:dyDescent="0.3">
      <c r="A24" s="14" t="s">
        <v>43</v>
      </c>
      <c r="B24" s="14">
        <v>34</v>
      </c>
      <c r="C24" s="14" t="s">
        <v>7</v>
      </c>
      <c r="D24" s="14" t="s">
        <v>37</v>
      </c>
      <c r="E24" s="15">
        <v>116980</v>
      </c>
      <c r="F24" s="14" t="s">
        <v>9</v>
      </c>
      <c r="G24" s="14" t="s">
        <v>25</v>
      </c>
      <c r="H24" s="14" t="s">
        <v>920</v>
      </c>
      <c r="I24" s="14" t="s">
        <v>916</v>
      </c>
      <c r="J24" s="14" t="s">
        <v>915</v>
      </c>
      <c r="K24" s="14">
        <v>0</v>
      </c>
      <c r="L24" s="14">
        <v>0</v>
      </c>
      <c r="M24" s="14">
        <v>13</v>
      </c>
      <c r="N24" s="14">
        <v>12</v>
      </c>
      <c r="O24" s="14">
        <v>2</v>
      </c>
    </row>
    <row r="25" spans="1:15" x14ac:dyDescent="0.3">
      <c r="A25" s="14" t="s">
        <v>44</v>
      </c>
      <c r="B25" s="14">
        <v>21</v>
      </c>
      <c r="C25" s="14" t="s">
        <v>7</v>
      </c>
      <c r="D25" s="14" t="s">
        <v>45</v>
      </c>
      <c r="E25" s="15">
        <v>35940</v>
      </c>
      <c r="F25" s="14" t="s">
        <v>904</v>
      </c>
      <c r="G25" s="14" t="s">
        <v>46</v>
      </c>
      <c r="H25" s="14" t="s">
        <v>920</v>
      </c>
      <c r="I25" s="14" t="s">
        <v>916</v>
      </c>
      <c r="J25" s="14" t="s">
        <v>915</v>
      </c>
      <c r="K25" s="14">
        <v>10</v>
      </c>
      <c r="L25" s="14">
        <v>1</v>
      </c>
      <c r="M25" s="14">
        <v>0</v>
      </c>
      <c r="N25" s="14">
        <v>0</v>
      </c>
      <c r="O25" s="14">
        <v>0</v>
      </c>
    </row>
    <row r="26" spans="1:15" x14ac:dyDescent="0.3">
      <c r="A26" s="14" t="s">
        <v>47</v>
      </c>
      <c r="B26" s="14">
        <v>34</v>
      </c>
      <c r="C26" s="14" t="s">
        <v>12</v>
      </c>
      <c r="D26" s="14" t="s">
        <v>48</v>
      </c>
      <c r="E26" s="15">
        <v>109040</v>
      </c>
      <c r="F26" s="14" t="s">
        <v>22</v>
      </c>
      <c r="G26" s="14" t="s">
        <v>14</v>
      </c>
      <c r="H26" s="14" t="s">
        <v>919</v>
      </c>
      <c r="I26" s="14" t="s">
        <v>916</v>
      </c>
      <c r="J26" s="14" t="s">
        <v>915</v>
      </c>
      <c r="K26" s="14">
        <v>20</v>
      </c>
      <c r="L26" s="14">
        <v>2</v>
      </c>
      <c r="M26" s="14">
        <v>8</v>
      </c>
      <c r="N26" s="14">
        <v>4</v>
      </c>
      <c r="O26" s="14">
        <v>1</v>
      </c>
    </row>
    <row r="27" spans="1:15" x14ac:dyDescent="0.3">
      <c r="A27" s="14" t="s">
        <v>49</v>
      </c>
      <c r="B27" s="14">
        <v>53</v>
      </c>
      <c r="C27" s="14" t="s">
        <v>7</v>
      </c>
      <c r="D27" s="14" t="s">
        <v>50</v>
      </c>
      <c r="E27" s="15">
        <v>109160</v>
      </c>
      <c r="F27" s="14" t="s">
        <v>9</v>
      </c>
      <c r="G27" s="14" t="s">
        <v>25</v>
      </c>
      <c r="H27" s="14" t="s">
        <v>923</v>
      </c>
      <c r="I27" s="14" t="s">
        <v>922</v>
      </c>
      <c r="J27" s="14" t="s">
        <v>915</v>
      </c>
      <c r="K27" s="14">
        <v>40</v>
      </c>
      <c r="L27" s="14">
        <v>4</v>
      </c>
      <c r="M27" s="14">
        <v>26</v>
      </c>
      <c r="N27" s="14">
        <v>14</v>
      </c>
      <c r="O27" s="14">
        <v>4</v>
      </c>
    </row>
    <row r="28" spans="1:15" x14ac:dyDescent="0.3">
      <c r="A28" s="14" t="s">
        <v>51</v>
      </c>
      <c r="B28" s="14">
        <v>32</v>
      </c>
      <c r="C28" s="14" t="s">
        <v>12</v>
      </c>
      <c r="D28" s="14" t="s">
        <v>50</v>
      </c>
      <c r="E28" s="15">
        <v>75540</v>
      </c>
      <c r="F28" s="14" t="s">
        <v>904</v>
      </c>
      <c r="G28" s="14" t="s">
        <v>14</v>
      </c>
      <c r="H28" s="14" t="s">
        <v>920</v>
      </c>
      <c r="I28" s="14" t="s">
        <v>916</v>
      </c>
      <c r="J28" s="14" t="s">
        <v>921</v>
      </c>
      <c r="K28" s="14">
        <v>10</v>
      </c>
      <c r="L28" s="14">
        <v>1</v>
      </c>
      <c r="M28" s="14">
        <v>10</v>
      </c>
      <c r="N28" s="14">
        <v>10</v>
      </c>
      <c r="O28" s="14">
        <v>6</v>
      </c>
    </row>
    <row r="29" spans="1:15" x14ac:dyDescent="0.3">
      <c r="A29" s="14" t="s">
        <v>52</v>
      </c>
      <c r="B29" s="14">
        <v>42</v>
      </c>
      <c r="C29" s="14" t="s">
        <v>12</v>
      </c>
      <c r="D29" s="14" t="s">
        <v>24</v>
      </c>
      <c r="E29" s="15">
        <v>30000</v>
      </c>
      <c r="F29" s="14" t="s">
        <v>22</v>
      </c>
      <c r="G29" s="14" t="s">
        <v>25</v>
      </c>
      <c r="H29" s="14" t="s">
        <v>63</v>
      </c>
      <c r="I29" s="14" t="s">
        <v>918</v>
      </c>
      <c r="J29" s="14" t="s">
        <v>915</v>
      </c>
      <c r="K29" s="14">
        <v>0</v>
      </c>
      <c r="L29" s="14">
        <v>0</v>
      </c>
      <c r="M29" s="14">
        <v>10</v>
      </c>
      <c r="N29" s="14">
        <v>9</v>
      </c>
      <c r="O29" s="14">
        <v>4</v>
      </c>
    </row>
    <row r="30" spans="1:15" x14ac:dyDescent="0.3">
      <c r="A30" s="14" t="s">
        <v>53</v>
      </c>
      <c r="B30" s="14">
        <v>44</v>
      </c>
      <c r="C30" s="14" t="s">
        <v>7</v>
      </c>
      <c r="D30" s="14" t="s">
        <v>13</v>
      </c>
      <c r="E30" s="15">
        <v>76210</v>
      </c>
      <c r="F30" s="14" t="s">
        <v>904</v>
      </c>
      <c r="G30" s="14" t="s">
        <v>25</v>
      </c>
      <c r="H30" s="14" t="s">
        <v>919</v>
      </c>
      <c r="I30" s="14" t="s">
        <v>918</v>
      </c>
      <c r="J30" s="14" t="s">
        <v>915</v>
      </c>
      <c r="K30" s="14">
        <v>30</v>
      </c>
      <c r="L30" s="14">
        <v>3</v>
      </c>
      <c r="M30" s="14">
        <v>24</v>
      </c>
      <c r="N30" s="14">
        <v>22</v>
      </c>
      <c r="O30" s="14">
        <v>5</v>
      </c>
    </row>
    <row r="31" spans="1:15" x14ac:dyDescent="0.3">
      <c r="A31" s="14" t="s">
        <v>54</v>
      </c>
      <c r="B31" s="14">
        <v>46</v>
      </c>
      <c r="C31" s="14" t="s">
        <v>7</v>
      </c>
      <c r="D31" s="14" t="s">
        <v>8</v>
      </c>
      <c r="E31" s="15">
        <v>112650</v>
      </c>
      <c r="F31" s="14" t="s">
        <v>22</v>
      </c>
      <c r="G31" s="14" t="s">
        <v>14</v>
      </c>
      <c r="H31" s="14" t="s">
        <v>63</v>
      </c>
      <c r="I31" s="14" t="s">
        <v>916</v>
      </c>
      <c r="J31" s="14" t="s">
        <v>915</v>
      </c>
      <c r="K31" s="14">
        <v>30</v>
      </c>
      <c r="L31" s="14">
        <v>3</v>
      </c>
      <c r="M31" s="14">
        <v>22</v>
      </c>
      <c r="N31" s="14">
        <v>2</v>
      </c>
      <c r="O31" s="14">
        <v>2</v>
      </c>
    </row>
    <row r="32" spans="1:15" x14ac:dyDescent="0.3">
      <c r="A32" s="14" t="s">
        <v>939</v>
      </c>
      <c r="B32" s="14">
        <v>33</v>
      </c>
      <c r="C32" s="14" t="s">
        <v>7</v>
      </c>
      <c r="D32" s="14" t="s">
        <v>923</v>
      </c>
      <c r="E32" s="15">
        <v>108460</v>
      </c>
      <c r="F32" s="14" t="s">
        <v>9</v>
      </c>
      <c r="G32" s="14" t="s">
        <v>25</v>
      </c>
      <c r="H32" s="14" t="s">
        <v>919</v>
      </c>
      <c r="I32" s="14" t="s">
        <v>916</v>
      </c>
      <c r="J32" s="14" t="s">
        <v>915</v>
      </c>
      <c r="K32" s="14">
        <v>40</v>
      </c>
      <c r="L32" s="14">
        <v>4</v>
      </c>
      <c r="M32" s="14">
        <v>7</v>
      </c>
      <c r="N32" s="14">
        <v>1</v>
      </c>
      <c r="O32" s="14">
        <v>0</v>
      </c>
    </row>
    <row r="33" spans="1:15" x14ac:dyDescent="0.3">
      <c r="A33" s="14" t="s">
        <v>55</v>
      </c>
      <c r="B33" s="14">
        <v>44</v>
      </c>
      <c r="C33" s="14" t="s">
        <v>12</v>
      </c>
      <c r="D33" s="14" t="s">
        <v>17</v>
      </c>
      <c r="E33" s="15">
        <v>69070</v>
      </c>
      <c r="F33" s="14" t="s">
        <v>904</v>
      </c>
      <c r="G33" s="14" t="s">
        <v>14</v>
      </c>
      <c r="H33" s="14" t="s">
        <v>923</v>
      </c>
      <c r="I33" s="14" t="s">
        <v>918</v>
      </c>
      <c r="J33" s="14" t="s">
        <v>921</v>
      </c>
      <c r="K33" s="14">
        <v>20</v>
      </c>
      <c r="L33" s="14">
        <v>2</v>
      </c>
      <c r="M33" s="14">
        <v>9</v>
      </c>
      <c r="N33" s="14">
        <v>4</v>
      </c>
      <c r="O33" s="14">
        <v>1</v>
      </c>
    </row>
    <row r="34" spans="1:15" x14ac:dyDescent="0.3">
      <c r="A34" s="14" t="s">
        <v>56</v>
      </c>
      <c r="B34" s="14">
        <v>30</v>
      </c>
      <c r="C34" s="14" t="s">
        <v>12</v>
      </c>
      <c r="D34" s="14" t="s">
        <v>45</v>
      </c>
      <c r="E34" s="15">
        <v>116520</v>
      </c>
      <c r="F34" s="14" t="s">
        <v>904</v>
      </c>
      <c r="G34" s="14" t="s">
        <v>20</v>
      </c>
      <c r="H34" s="14" t="s">
        <v>919</v>
      </c>
      <c r="I34" s="14" t="s">
        <v>916</v>
      </c>
      <c r="J34" s="14" t="s">
        <v>915</v>
      </c>
      <c r="K34" s="14">
        <v>10</v>
      </c>
      <c r="L34" s="14">
        <v>1</v>
      </c>
      <c r="M34" s="14">
        <v>10</v>
      </c>
      <c r="N34" s="14">
        <v>10</v>
      </c>
      <c r="O34" s="14">
        <v>1</v>
      </c>
    </row>
    <row r="35" spans="1:15" x14ac:dyDescent="0.3">
      <c r="A35" s="14" t="s">
        <v>57</v>
      </c>
      <c r="B35" s="14">
        <v>39</v>
      </c>
      <c r="C35" s="14" t="s">
        <v>12</v>
      </c>
      <c r="D35" s="14" t="s">
        <v>29</v>
      </c>
      <c r="E35" s="15">
        <v>96560</v>
      </c>
      <c r="F35" s="14" t="s">
        <v>9</v>
      </c>
      <c r="G35" s="14" t="s">
        <v>14</v>
      </c>
      <c r="H35" s="14" t="s">
        <v>917</v>
      </c>
      <c r="I35" s="14" t="s">
        <v>918</v>
      </c>
      <c r="J35" s="14" t="s">
        <v>915</v>
      </c>
      <c r="K35" s="14">
        <v>30</v>
      </c>
      <c r="L35" s="14">
        <v>3</v>
      </c>
      <c r="M35" s="14">
        <v>19</v>
      </c>
      <c r="N35" s="14">
        <v>1</v>
      </c>
      <c r="O35" s="14">
        <v>0</v>
      </c>
    </row>
    <row r="36" spans="1:15" x14ac:dyDescent="0.3">
      <c r="A36" s="14" t="s">
        <v>58</v>
      </c>
      <c r="B36" s="14">
        <v>24</v>
      </c>
      <c r="C36" s="14" t="s">
        <v>12</v>
      </c>
      <c r="D36" s="14" t="s">
        <v>45</v>
      </c>
      <c r="E36" s="15">
        <v>36460</v>
      </c>
      <c r="F36" s="14" t="s">
        <v>904</v>
      </c>
      <c r="G36" s="14" t="s">
        <v>59</v>
      </c>
      <c r="H36" s="14" t="s">
        <v>919</v>
      </c>
      <c r="I36" s="14" t="s">
        <v>918</v>
      </c>
      <c r="J36" s="14" t="s">
        <v>921</v>
      </c>
      <c r="K36" s="14">
        <v>20</v>
      </c>
      <c r="L36" s="14">
        <v>2</v>
      </c>
      <c r="M36" s="14">
        <v>6</v>
      </c>
      <c r="N36" s="14">
        <v>2</v>
      </c>
      <c r="O36" s="14">
        <v>2</v>
      </c>
    </row>
    <row r="37" spans="1:15" x14ac:dyDescent="0.3">
      <c r="A37" s="14" t="s">
        <v>60</v>
      </c>
      <c r="B37" s="14">
        <v>43</v>
      </c>
      <c r="C37" s="14" t="s">
        <v>12</v>
      </c>
      <c r="D37" s="14" t="s">
        <v>24</v>
      </c>
      <c r="E37" s="15">
        <v>50950</v>
      </c>
      <c r="F37" s="14" t="s">
        <v>22</v>
      </c>
      <c r="G37" s="14" t="s">
        <v>14</v>
      </c>
      <c r="H37" s="14" t="s">
        <v>919</v>
      </c>
      <c r="I37" s="14" t="s">
        <v>922</v>
      </c>
      <c r="J37" s="14" t="s">
        <v>915</v>
      </c>
      <c r="K37" s="14">
        <v>10</v>
      </c>
      <c r="L37" s="14">
        <v>1</v>
      </c>
      <c r="M37" s="14">
        <v>6</v>
      </c>
      <c r="N37" s="14">
        <v>5</v>
      </c>
      <c r="O37" s="14">
        <v>1</v>
      </c>
    </row>
    <row r="38" spans="1:15" x14ac:dyDescent="0.3">
      <c r="A38" s="14" t="s">
        <v>61</v>
      </c>
      <c r="B38" s="14">
        <v>50</v>
      </c>
      <c r="C38" s="14" t="s">
        <v>12</v>
      </c>
      <c r="D38" s="14" t="s">
        <v>37</v>
      </c>
      <c r="E38" s="15">
        <v>75440</v>
      </c>
      <c r="F38" s="14" t="s">
        <v>904</v>
      </c>
      <c r="G38" s="14" t="s">
        <v>14</v>
      </c>
      <c r="H38" s="14" t="s">
        <v>63</v>
      </c>
      <c r="I38" s="14" t="s">
        <v>918</v>
      </c>
      <c r="J38" s="14" t="s">
        <v>921</v>
      </c>
      <c r="K38" s="14">
        <v>10</v>
      </c>
      <c r="L38" s="14">
        <v>1</v>
      </c>
      <c r="M38" s="14">
        <v>3</v>
      </c>
      <c r="N38" s="14">
        <v>3</v>
      </c>
      <c r="O38" s="14">
        <v>0</v>
      </c>
    </row>
    <row r="39" spans="1:15" x14ac:dyDescent="0.3">
      <c r="A39" s="14" t="s">
        <v>62</v>
      </c>
      <c r="B39" s="14">
        <v>35</v>
      </c>
      <c r="C39" s="14" t="s">
        <v>7</v>
      </c>
      <c r="D39" s="14" t="s">
        <v>63</v>
      </c>
      <c r="E39" s="15">
        <v>84760</v>
      </c>
      <c r="F39" s="14" t="s">
        <v>9</v>
      </c>
      <c r="G39" s="14" t="s">
        <v>25</v>
      </c>
      <c r="H39" s="14" t="s">
        <v>63</v>
      </c>
      <c r="I39" s="14" t="s">
        <v>918</v>
      </c>
      <c r="J39" s="14" t="s">
        <v>915</v>
      </c>
      <c r="K39" s="14">
        <v>10</v>
      </c>
      <c r="L39" s="14">
        <v>1</v>
      </c>
      <c r="M39" s="14">
        <v>2</v>
      </c>
      <c r="N39" s="14">
        <v>2</v>
      </c>
      <c r="O39" s="14">
        <v>2</v>
      </c>
    </row>
    <row r="40" spans="1:15" x14ac:dyDescent="0.3">
      <c r="A40" s="14" t="s">
        <v>64</v>
      </c>
      <c r="B40" s="14">
        <v>36</v>
      </c>
      <c r="C40" s="14" t="s">
        <v>7</v>
      </c>
      <c r="D40" s="14" t="s">
        <v>8</v>
      </c>
      <c r="E40" s="15">
        <v>82240</v>
      </c>
      <c r="F40" s="14" t="s">
        <v>904</v>
      </c>
      <c r="G40" s="14" t="s">
        <v>25</v>
      </c>
      <c r="H40" s="14" t="s">
        <v>920</v>
      </c>
      <c r="I40" s="14" t="s">
        <v>918</v>
      </c>
      <c r="J40" s="14" t="s">
        <v>921</v>
      </c>
      <c r="K40" s="14">
        <v>90</v>
      </c>
      <c r="L40" s="14">
        <v>9</v>
      </c>
      <c r="M40" s="14">
        <v>6</v>
      </c>
      <c r="N40" s="14">
        <v>1</v>
      </c>
      <c r="O40" s="14">
        <v>0</v>
      </c>
    </row>
    <row r="41" spans="1:15" x14ac:dyDescent="0.3">
      <c r="A41" s="14" t="s">
        <v>65</v>
      </c>
      <c r="B41" s="14">
        <v>33</v>
      </c>
      <c r="C41" s="14" t="s">
        <v>12</v>
      </c>
      <c r="D41" s="14" t="s">
        <v>13</v>
      </c>
      <c r="E41" s="15">
        <v>28330</v>
      </c>
      <c r="F41" s="14" t="s">
        <v>904</v>
      </c>
      <c r="G41" s="14" t="s">
        <v>20</v>
      </c>
      <c r="H41" s="14" t="s">
        <v>920</v>
      </c>
      <c r="I41" s="14" t="s">
        <v>918</v>
      </c>
      <c r="J41" s="14" t="s">
        <v>915</v>
      </c>
      <c r="K41" s="14">
        <v>20</v>
      </c>
      <c r="L41" s="14">
        <v>2</v>
      </c>
      <c r="M41" s="14">
        <v>10</v>
      </c>
      <c r="N41" s="14">
        <v>5</v>
      </c>
      <c r="O41" s="14">
        <v>1</v>
      </c>
    </row>
    <row r="42" spans="1:15" x14ac:dyDescent="0.3">
      <c r="A42" s="14" t="s">
        <v>66</v>
      </c>
      <c r="B42" s="14">
        <v>35</v>
      </c>
      <c r="C42" s="14" t="s">
        <v>7</v>
      </c>
      <c r="D42" s="14" t="s">
        <v>24</v>
      </c>
      <c r="E42" s="15">
        <v>60580</v>
      </c>
      <c r="F42" s="14" t="s">
        <v>9</v>
      </c>
      <c r="G42" s="14" t="s">
        <v>46</v>
      </c>
      <c r="H42" s="14" t="s">
        <v>923</v>
      </c>
      <c r="I42" s="14" t="s">
        <v>922</v>
      </c>
      <c r="J42" s="14" t="s">
        <v>915</v>
      </c>
      <c r="K42" s="14">
        <v>10</v>
      </c>
      <c r="L42" s="14">
        <v>1</v>
      </c>
      <c r="M42" s="14">
        <v>1</v>
      </c>
      <c r="N42" s="14">
        <v>1</v>
      </c>
      <c r="O42" s="14">
        <v>0</v>
      </c>
    </row>
    <row r="43" spans="1:15" x14ac:dyDescent="0.3">
      <c r="A43" s="14" t="s">
        <v>67</v>
      </c>
      <c r="B43" s="14">
        <v>27</v>
      </c>
      <c r="C43" s="14" t="s">
        <v>12</v>
      </c>
      <c r="D43" s="14" t="s">
        <v>24</v>
      </c>
      <c r="E43" s="15">
        <v>45510</v>
      </c>
      <c r="F43" s="14" t="s">
        <v>9</v>
      </c>
      <c r="G43" s="14" t="s">
        <v>10</v>
      </c>
      <c r="H43" s="14" t="s">
        <v>920</v>
      </c>
      <c r="I43" s="14" t="s">
        <v>922</v>
      </c>
      <c r="J43" s="14" t="s">
        <v>915</v>
      </c>
      <c r="K43" s="14">
        <v>10</v>
      </c>
      <c r="L43" s="14">
        <v>1</v>
      </c>
      <c r="M43" s="14">
        <v>1</v>
      </c>
      <c r="N43" s="14">
        <v>1</v>
      </c>
      <c r="O43" s="14">
        <v>0</v>
      </c>
    </row>
    <row r="44" spans="1:15" x14ac:dyDescent="0.3">
      <c r="A44" s="14" t="s">
        <v>68</v>
      </c>
      <c r="B44" s="14">
        <v>26</v>
      </c>
      <c r="C44" s="14" t="s">
        <v>12</v>
      </c>
      <c r="D44" s="14" t="s">
        <v>19</v>
      </c>
      <c r="E44" s="15">
        <v>110770</v>
      </c>
      <c r="F44" s="14" t="s">
        <v>904</v>
      </c>
      <c r="G44" s="14" t="s">
        <v>10</v>
      </c>
      <c r="H44" s="14" t="s">
        <v>920</v>
      </c>
      <c r="I44" s="14" t="s">
        <v>916</v>
      </c>
      <c r="J44" s="14" t="s">
        <v>915</v>
      </c>
      <c r="K44" s="14">
        <v>10</v>
      </c>
      <c r="L44" s="14">
        <v>1</v>
      </c>
      <c r="M44" s="14">
        <v>1</v>
      </c>
      <c r="N44" s="14">
        <v>1</v>
      </c>
      <c r="O44" s="14">
        <v>0</v>
      </c>
    </row>
    <row r="45" spans="1:15" x14ac:dyDescent="0.3">
      <c r="A45" s="14" t="s">
        <v>69</v>
      </c>
      <c r="B45" s="14">
        <v>27</v>
      </c>
      <c r="C45" s="14" t="s">
        <v>12</v>
      </c>
      <c r="D45" s="14" t="s">
        <v>24</v>
      </c>
      <c r="E45" s="15">
        <v>86920</v>
      </c>
      <c r="F45" s="14" t="s">
        <v>22</v>
      </c>
      <c r="G45" s="14" t="s">
        <v>14</v>
      </c>
      <c r="H45" s="14" t="s">
        <v>920</v>
      </c>
      <c r="I45" s="14" t="s">
        <v>916</v>
      </c>
      <c r="J45" s="14" t="s">
        <v>915</v>
      </c>
      <c r="K45" s="14">
        <v>10</v>
      </c>
      <c r="L45" s="14">
        <v>1</v>
      </c>
      <c r="M45" s="14">
        <v>9</v>
      </c>
      <c r="N45" s="14">
        <v>9</v>
      </c>
      <c r="O45" s="14">
        <v>1</v>
      </c>
    </row>
    <row r="46" spans="1:15" x14ac:dyDescent="0.3">
      <c r="A46" s="14" t="s">
        <v>70</v>
      </c>
      <c r="B46" s="14">
        <v>30</v>
      </c>
      <c r="C46" s="14" t="s">
        <v>12</v>
      </c>
      <c r="D46" s="14" t="s">
        <v>32</v>
      </c>
      <c r="E46" s="15">
        <v>84680</v>
      </c>
      <c r="F46" s="14" t="s">
        <v>22</v>
      </c>
      <c r="G46" s="14" t="s">
        <v>25</v>
      </c>
      <c r="H46" s="14" t="s">
        <v>919</v>
      </c>
      <c r="I46" s="14" t="s">
        <v>916</v>
      </c>
      <c r="J46" s="14" t="s">
        <v>915</v>
      </c>
      <c r="K46" s="14">
        <v>10</v>
      </c>
      <c r="L46" s="14">
        <v>1</v>
      </c>
      <c r="M46" s="14">
        <v>12</v>
      </c>
      <c r="N46" s="14">
        <v>12</v>
      </c>
      <c r="O46" s="14">
        <v>3</v>
      </c>
    </row>
    <row r="47" spans="1:15" x14ac:dyDescent="0.3">
      <c r="A47" s="14" t="s">
        <v>71</v>
      </c>
      <c r="B47" s="14">
        <v>41</v>
      </c>
      <c r="C47" s="14" t="s">
        <v>7</v>
      </c>
      <c r="D47" s="14" t="s">
        <v>37</v>
      </c>
      <c r="E47" s="15">
        <v>36860</v>
      </c>
      <c r="F47" s="14" t="s">
        <v>9</v>
      </c>
      <c r="G47" s="14" t="s">
        <v>14</v>
      </c>
      <c r="H47" s="14" t="s">
        <v>917</v>
      </c>
      <c r="I47" s="14" t="s">
        <v>918</v>
      </c>
      <c r="J47" s="14" t="s">
        <v>915</v>
      </c>
      <c r="K47" s="14">
        <v>10</v>
      </c>
      <c r="L47" s="14">
        <v>1</v>
      </c>
      <c r="M47" s="14">
        <v>23</v>
      </c>
      <c r="N47" s="14">
        <v>22</v>
      </c>
      <c r="O47" s="14">
        <v>15</v>
      </c>
    </row>
    <row r="48" spans="1:15" x14ac:dyDescent="0.3">
      <c r="A48" s="14" t="s">
        <v>72</v>
      </c>
      <c r="B48" s="14">
        <v>34</v>
      </c>
      <c r="C48" s="14" t="s">
        <v>12</v>
      </c>
      <c r="D48" s="14" t="s">
        <v>45</v>
      </c>
      <c r="E48" s="15">
        <v>114010</v>
      </c>
      <c r="F48" s="14" t="s">
        <v>9</v>
      </c>
      <c r="G48" s="14" t="s">
        <v>20</v>
      </c>
      <c r="H48" s="14" t="s">
        <v>63</v>
      </c>
      <c r="I48" s="14" t="s">
        <v>916</v>
      </c>
      <c r="J48" s="14" t="s">
        <v>915</v>
      </c>
      <c r="K48" s="14">
        <v>0</v>
      </c>
      <c r="L48" s="14">
        <v>0</v>
      </c>
      <c r="M48" s="14">
        <v>10</v>
      </c>
      <c r="N48" s="14">
        <v>9</v>
      </c>
      <c r="O48" s="14">
        <v>8</v>
      </c>
    </row>
    <row r="49" spans="1:15" x14ac:dyDescent="0.3">
      <c r="A49" s="14" t="s">
        <v>73</v>
      </c>
      <c r="B49" s="14">
        <v>37</v>
      </c>
      <c r="C49" s="14" t="s">
        <v>7</v>
      </c>
      <c r="D49" s="14" t="s">
        <v>8</v>
      </c>
      <c r="E49" s="15">
        <v>54130</v>
      </c>
      <c r="F49" s="14" t="s">
        <v>904</v>
      </c>
      <c r="G49" s="14" t="s">
        <v>25</v>
      </c>
      <c r="H49" s="14" t="s">
        <v>920</v>
      </c>
      <c r="I49" s="14" t="s">
        <v>918</v>
      </c>
      <c r="J49" s="14" t="s">
        <v>915</v>
      </c>
      <c r="K49" s="14">
        <v>40</v>
      </c>
      <c r="L49" s="14">
        <v>4</v>
      </c>
      <c r="M49" s="14">
        <v>8</v>
      </c>
      <c r="N49" s="14">
        <v>1</v>
      </c>
      <c r="O49" s="14">
        <v>0</v>
      </c>
    </row>
    <row r="50" spans="1:15" x14ac:dyDescent="0.3">
      <c r="A50" s="14" t="s">
        <v>74</v>
      </c>
      <c r="B50" s="14">
        <v>46</v>
      </c>
      <c r="C50" s="14" t="s">
        <v>7</v>
      </c>
      <c r="D50" s="14" t="s">
        <v>50</v>
      </c>
      <c r="E50" s="15">
        <v>81720</v>
      </c>
      <c r="F50" s="14" t="s">
        <v>904</v>
      </c>
      <c r="G50" s="14" t="s">
        <v>46</v>
      </c>
      <c r="H50" s="14" t="s">
        <v>63</v>
      </c>
      <c r="I50" s="14" t="s">
        <v>916</v>
      </c>
      <c r="J50" s="14" t="s">
        <v>921</v>
      </c>
      <c r="K50" s="14">
        <v>40</v>
      </c>
      <c r="L50" s="14">
        <v>4</v>
      </c>
      <c r="M50" s="14">
        <v>14</v>
      </c>
      <c r="N50" s="14">
        <v>9</v>
      </c>
      <c r="O50" s="14">
        <v>0</v>
      </c>
    </row>
    <row r="51" spans="1:15" x14ac:dyDescent="0.3">
      <c r="A51" s="14" t="s">
        <v>75</v>
      </c>
      <c r="B51" s="14">
        <v>35</v>
      </c>
      <c r="C51" s="14" t="s">
        <v>12</v>
      </c>
      <c r="D51" s="14" t="s">
        <v>32</v>
      </c>
      <c r="E51" s="15">
        <v>84470</v>
      </c>
      <c r="F51" s="14" t="s">
        <v>22</v>
      </c>
      <c r="G51" s="14" t="s">
        <v>10</v>
      </c>
      <c r="H51" s="14" t="s">
        <v>920</v>
      </c>
      <c r="I51" s="14" t="s">
        <v>918</v>
      </c>
      <c r="J51" s="14" t="s">
        <v>915</v>
      </c>
      <c r="K51" s="14">
        <v>10</v>
      </c>
      <c r="L51" s="14">
        <v>1</v>
      </c>
      <c r="M51" s="14">
        <v>1</v>
      </c>
      <c r="N51" s="14">
        <v>1</v>
      </c>
      <c r="O51" s="14">
        <v>0</v>
      </c>
    </row>
    <row r="52" spans="1:15" x14ac:dyDescent="0.3">
      <c r="A52" s="14" t="s">
        <v>76</v>
      </c>
      <c r="B52" s="14">
        <v>48</v>
      </c>
      <c r="C52" s="14" t="s">
        <v>12</v>
      </c>
      <c r="D52" s="14" t="s">
        <v>24</v>
      </c>
      <c r="E52" s="15">
        <v>114600</v>
      </c>
      <c r="F52" s="14" t="s">
        <v>9</v>
      </c>
      <c r="G52" s="14" t="s">
        <v>25</v>
      </c>
      <c r="H52" s="14" t="s">
        <v>920</v>
      </c>
      <c r="I52" s="14" t="s">
        <v>916</v>
      </c>
      <c r="J52" s="14" t="s">
        <v>921</v>
      </c>
      <c r="K52" s="14">
        <v>90</v>
      </c>
      <c r="L52" s="14">
        <v>9</v>
      </c>
      <c r="M52" s="14">
        <v>23</v>
      </c>
      <c r="N52" s="14">
        <v>1</v>
      </c>
      <c r="O52" s="14">
        <v>0</v>
      </c>
    </row>
    <row r="53" spans="1:15" x14ac:dyDescent="0.3">
      <c r="A53" s="14" t="s">
        <v>77</v>
      </c>
      <c r="B53" s="14">
        <v>28</v>
      </c>
      <c r="C53" s="14" t="s">
        <v>12</v>
      </c>
      <c r="D53" s="14" t="s">
        <v>63</v>
      </c>
      <c r="E53" s="15">
        <v>114690</v>
      </c>
      <c r="F53" s="14" t="s">
        <v>9</v>
      </c>
      <c r="G53" s="14" t="s">
        <v>14</v>
      </c>
      <c r="H53" s="14" t="s">
        <v>917</v>
      </c>
      <c r="I53" s="14" t="s">
        <v>916</v>
      </c>
      <c r="J53" s="14" t="s">
        <v>921</v>
      </c>
      <c r="K53" s="14">
        <v>10</v>
      </c>
      <c r="L53" s="14">
        <v>1</v>
      </c>
      <c r="M53" s="14">
        <v>2</v>
      </c>
      <c r="N53" s="14">
        <v>2</v>
      </c>
      <c r="O53" s="14">
        <v>2</v>
      </c>
    </row>
    <row r="54" spans="1:15" x14ac:dyDescent="0.3">
      <c r="A54" s="14" t="s">
        <v>78</v>
      </c>
      <c r="B54" s="14">
        <v>44</v>
      </c>
      <c r="C54" s="14" t="s">
        <v>12</v>
      </c>
      <c r="D54" s="14" t="s">
        <v>37</v>
      </c>
      <c r="E54" s="15">
        <v>57350</v>
      </c>
      <c r="F54" s="14" t="s">
        <v>9</v>
      </c>
      <c r="G54" s="14" t="s">
        <v>46</v>
      </c>
      <c r="H54" s="14" t="s">
        <v>63</v>
      </c>
      <c r="I54" s="14" t="s">
        <v>922</v>
      </c>
      <c r="J54" s="14" t="s">
        <v>921</v>
      </c>
      <c r="K54" s="14">
        <v>50</v>
      </c>
      <c r="L54" s="14">
        <v>5</v>
      </c>
      <c r="M54" s="14">
        <v>9</v>
      </c>
      <c r="N54" s="14">
        <v>4</v>
      </c>
      <c r="O54" s="14">
        <v>1</v>
      </c>
    </row>
    <row r="55" spans="1:15" x14ac:dyDescent="0.3">
      <c r="A55" s="14" t="s">
        <v>79</v>
      </c>
      <c r="B55" s="14">
        <v>35</v>
      </c>
      <c r="C55" s="14" t="s">
        <v>12</v>
      </c>
      <c r="D55" s="14" t="s">
        <v>13</v>
      </c>
      <c r="E55" s="15">
        <v>51200</v>
      </c>
      <c r="F55" s="14" t="s">
        <v>904</v>
      </c>
      <c r="G55" s="14" t="s">
        <v>14</v>
      </c>
      <c r="H55" s="14" t="s">
        <v>919</v>
      </c>
      <c r="I55" s="14" t="s">
        <v>918</v>
      </c>
      <c r="J55" s="14" t="s">
        <v>921</v>
      </c>
      <c r="K55" s="14">
        <v>20</v>
      </c>
      <c r="L55" s="14">
        <v>2</v>
      </c>
      <c r="M55" s="14">
        <v>10</v>
      </c>
      <c r="N55" s="14">
        <v>4</v>
      </c>
      <c r="O55" s="14">
        <v>2</v>
      </c>
    </row>
    <row r="56" spans="1:15" x14ac:dyDescent="0.3">
      <c r="A56" s="14" t="s">
        <v>80</v>
      </c>
      <c r="B56" s="14">
        <v>26</v>
      </c>
      <c r="C56" s="14" t="s">
        <v>12</v>
      </c>
      <c r="D56" s="14" t="s">
        <v>48</v>
      </c>
      <c r="E56" s="15">
        <v>85260</v>
      </c>
      <c r="F56" s="14" t="s">
        <v>904</v>
      </c>
      <c r="G56" s="14" t="s">
        <v>20</v>
      </c>
      <c r="H56" s="14" t="s">
        <v>63</v>
      </c>
      <c r="I56" s="14" t="s">
        <v>918</v>
      </c>
      <c r="J56" s="14" t="s">
        <v>921</v>
      </c>
      <c r="K56" s="14">
        <v>70</v>
      </c>
      <c r="L56" s="14">
        <v>7</v>
      </c>
      <c r="M56" s="14">
        <v>5</v>
      </c>
      <c r="N56" s="14">
        <v>2</v>
      </c>
      <c r="O56" s="14">
        <v>0</v>
      </c>
    </row>
    <row r="57" spans="1:15" x14ac:dyDescent="0.3">
      <c r="A57" s="14" t="s">
        <v>81</v>
      </c>
      <c r="B57" s="14">
        <v>33</v>
      </c>
      <c r="C57" s="14" t="s">
        <v>7</v>
      </c>
      <c r="D57" s="14" t="s">
        <v>24</v>
      </c>
      <c r="E57" s="15">
        <v>71230</v>
      </c>
      <c r="F57" s="14" t="s">
        <v>9</v>
      </c>
      <c r="G57" s="14" t="s">
        <v>20</v>
      </c>
      <c r="H57" s="14" t="s">
        <v>920</v>
      </c>
      <c r="I57" s="14" t="s">
        <v>916</v>
      </c>
      <c r="J57" s="14" t="s">
        <v>921</v>
      </c>
      <c r="K57" s="14">
        <v>10</v>
      </c>
      <c r="L57" s="14">
        <v>1</v>
      </c>
      <c r="M57" s="14">
        <v>15</v>
      </c>
      <c r="N57" s="14">
        <v>15</v>
      </c>
      <c r="O57" s="14">
        <v>8</v>
      </c>
    </row>
    <row r="58" spans="1:15" x14ac:dyDescent="0.3">
      <c r="A58" s="14" t="s">
        <v>82</v>
      </c>
      <c r="B58" s="14">
        <v>35</v>
      </c>
      <c r="C58" s="14" t="s">
        <v>7</v>
      </c>
      <c r="D58" s="14" t="s">
        <v>50</v>
      </c>
      <c r="E58" s="15">
        <v>107660</v>
      </c>
      <c r="F58" s="14" t="s">
        <v>904</v>
      </c>
      <c r="G58" s="14" t="s">
        <v>46</v>
      </c>
      <c r="H58" s="14" t="s">
        <v>920</v>
      </c>
      <c r="I58" s="14" t="s">
        <v>918</v>
      </c>
      <c r="J58" s="14" t="s">
        <v>915</v>
      </c>
      <c r="K58" s="14">
        <v>10</v>
      </c>
      <c r="L58" s="14">
        <v>1</v>
      </c>
      <c r="M58" s="14">
        <v>9</v>
      </c>
      <c r="N58" s="14">
        <v>9</v>
      </c>
      <c r="O58" s="14">
        <v>1</v>
      </c>
    </row>
    <row r="59" spans="1:15" x14ac:dyDescent="0.3">
      <c r="A59" s="14" t="s">
        <v>83</v>
      </c>
      <c r="B59" s="14">
        <v>35</v>
      </c>
      <c r="C59" s="14" t="s">
        <v>7</v>
      </c>
      <c r="D59" s="14" t="s">
        <v>32</v>
      </c>
      <c r="E59" s="15">
        <v>75230</v>
      </c>
      <c r="F59" s="14" t="s">
        <v>22</v>
      </c>
      <c r="G59" s="14" t="s">
        <v>14</v>
      </c>
      <c r="H59" s="14" t="s">
        <v>919</v>
      </c>
      <c r="I59" s="14" t="s">
        <v>918</v>
      </c>
      <c r="J59" s="14" t="s">
        <v>921</v>
      </c>
      <c r="K59" s="14">
        <v>30</v>
      </c>
      <c r="L59" s="14">
        <v>3</v>
      </c>
      <c r="M59" s="14">
        <v>4</v>
      </c>
      <c r="N59" s="14">
        <v>2</v>
      </c>
      <c r="O59" s="14">
        <v>2</v>
      </c>
    </row>
    <row r="60" spans="1:15" x14ac:dyDescent="0.3">
      <c r="A60" s="14" t="s">
        <v>84</v>
      </c>
      <c r="B60" s="14">
        <v>31</v>
      </c>
      <c r="C60" s="14" t="s">
        <v>7</v>
      </c>
      <c r="D60" s="14" t="s">
        <v>13</v>
      </c>
      <c r="E60" s="15">
        <v>108080</v>
      </c>
      <c r="F60" s="14" t="s">
        <v>904</v>
      </c>
      <c r="G60" s="14" t="s">
        <v>20</v>
      </c>
      <c r="H60" s="14" t="s">
        <v>920</v>
      </c>
      <c r="I60" s="14" t="s">
        <v>922</v>
      </c>
      <c r="J60" s="14" t="s">
        <v>915</v>
      </c>
      <c r="K60" s="14">
        <v>30</v>
      </c>
      <c r="L60" s="14">
        <v>3</v>
      </c>
      <c r="M60" s="14">
        <v>10</v>
      </c>
      <c r="N60" s="14">
        <v>7</v>
      </c>
      <c r="O60" s="14">
        <v>1</v>
      </c>
    </row>
    <row r="61" spans="1:15" x14ac:dyDescent="0.3">
      <c r="A61" s="14" t="s">
        <v>85</v>
      </c>
      <c r="B61" s="14">
        <v>37</v>
      </c>
      <c r="C61" s="14" t="s">
        <v>12</v>
      </c>
      <c r="D61" s="14" t="s">
        <v>63</v>
      </c>
      <c r="E61" s="15">
        <v>28480</v>
      </c>
      <c r="F61" s="14" t="s">
        <v>22</v>
      </c>
      <c r="G61" s="14" t="s">
        <v>25</v>
      </c>
      <c r="H61" s="14" t="s">
        <v>920</v>
      </c>
      <c r="I61" s="14" t="s">
        <v>922</v>
      </c>
      <c r="J61" s="14" t="s">
        <v>915</v>
      </c>
      <c r="K61" s="14">
        <v>10</v>
      </c>
      <c r="L61" s="14">
        <v>1</v>
      </c>
      <c r="M61" s="14">
        <v>7</v>
      </c>
      <c r="N61" s="14">
        <v>7</v>
      </c>
      <c r="O61" s="14">
        <v>0</v>
      </c>
    </row>
    <row r="62" spans="1:15" x14ac:dyDescent="0.3">
      <c r="A62" s="14" t="s">
        <v>86</v>
      </c>
      <c r="B62" s="14">
        <v>32</v>
      </c>
      <c r="C62" s="14" t="s">
        <v>7</v>
      </c>
      <c r="D62" s="14" t="s">
        <v>17</v>
      </c>
      <c r="E62" s="15">
        <v>56620</v>
      </c>
      <c r="F62" s="14" t="s">
        <v>904</v>
      </c>
      <c r="G62" s="14" t="s">
        <v>14</v>
      </c>
      <c r="H62" s="14" t="s">
        <v>919</v>
      </c>
      <c r="I62" s="14" t="s">
        <v>918</v>
      </c>
      <c r="J62" s="14" t="s">
        <v>921</v>
      </c>
      <c r="K62" s="14">
        <v>10</v>
      </c>
      <c r="L62" s="14">
        <v>1</v>
      </c>
      <c r="M62" s="14">
        <v>9</v>
      </c>
      <c r="N62" s="14">
        <v>9</v>
      </c>
      <c r="O62" s="14">
        <v>7</v>
      </c>
    </row>
    <row r="63" spans="1:15" x14ac:dyDescent="0.3">
      <c r="A63" s="14" t="s">
        <v>87</v>
      </c>
      <c r="B63" s="14">
        <v>38</v>
      </c>
      <c r="C63" s="14" t="s">
        <v>12</v>
      </c>
      <c r="D63" s="14" t="s">
        <v>19</v>
      </c>
      <c r="E63" s="15">
        <v>87900</v>
      </c>
      <c r="F63" s="14" t="s">
        <v>22</v>
      </c>
      <c r="G63" s="14" t="s">
        <v>25</v>
      </c>
      <c r="H63" s="14" t="s">
        <v>920</v>
      </c>
      <c r="I63" s="14" t="s">
        <v>916</v>
      </c>
      <c r="J63" s="14" t="s">
        <v>915</v>
      </c>
      <c r="K63" s="14">
        <v>10</v>
      </c>
      <c r="L63" s="14">
        <v>1</v>
      </c>
      <c r="M63" s="14">
        <v>10</v>
      </c>
      <c r="N63" s="14">
        <v>10</v>
      </c>
      <c r="O63" s="14">
        <v>9</v>
      </c>
    </row>
    <row r="64" spans="1:15" x14ac:dyDescent="0.3">
      <c r="A64" s="14" t="s">
        <v>985</v>
      </c>
      <c r="B64" s="14">
        <v>50</v>
      </c>
      <c r="C64" s="14" t="s">
        <v>7</v>
      </c>
      <c r="D64" s="14" t="s">
        <v>923</v>
      </c>
      <c r="E64" s="15">
        <v>103550</v>
      </c>
      <c r="F64" s="14" t="s">
        <v>904</v>
      </c>
      <c r="G64" s="14" t="s">
        <v>25</v>
      </c>
      <c r="H64" s="14" t="s">
        <v>919</v>
      </c>
      <c r="I64" s="14" t="s">
        <v>922</v>
      </c>
      <c r="J64" s="14" t="s">
        <v>921</v>
      </c>
      <c r="K64" s="14">
        <v>50</v>
      </c>
      <c r="L64" s="14">
        <v>5</v>
      </c>
      <c r="M64" s="14">
        <v>29</v>
      </c>
      <c r="N64" s="14">
        <v>27</v>
      </c>
      <c r="O64" s="14">
        <v>13</v>
      </c>
    </row>
    <row r="65" spans="1:15" x14ac:dyDescent="0.3">
      <c r="A65" s="14" t="s">
        <v>88</v>
      </c>
      <c r="B65" s="14">
        <v>59</v>
      </c>
      <c r="C65" s="14" t="s">
        <v>7</v>
      </c>
      <c r="D65" s="14" t="s">
        <v>8</v>
      </c>
      <c r="E65" s="15">
        <v>78500</v>
      </c>
      <c r="F65" s="14" t="s">
        <v>22</v>
      </c>
      <c r="G65" s="14" t="s">
        <v>25</v>
      </c>
      <c r="H65" s="14" t="s">
        <v>920</v>
      </c>
      <c r="I65" s="14" t="s">
        <v>916</v>
      </c>
      <c r="J65" s="14" t="s">
        <v>915</v>
      </c>
      <c r="K65" s="14">
        <v>70</v>
      </c>
      <c r="L65" s="14">
        <v>7</v>
      </c>
      <c r="M65" s="14">
        <v>28</v>
      </c>
      <c r="N65" s="14">
        <v>21</v>
      </c>
      <c r="O65" s="14">
        <v>7</v>
      </c>
    </row>
    <row r="66" spans="1:15" x14ac:dyDescent="0.3">
      <c r="A66" s="14" t="s">
        <v>89</v>
      </c>
      <c r="B66" s="14">
        <v>36</v>
      </c>
      <c r="C66" s="14" t="s">
        <v>7</v>
      </c>
      <c r="D66" s="14" t="s">
        <v>29</v>
      </c>
      <c r="E66" s="15">
        <v>93930</v>
      </c>
      <c r="F66" s="14" t="s">
        <v>904</v>
      </c>
      <c r="G66" s="14" t="s">
        <v>10</v>
      </c>
      <c r="H66" s="14" t="s">
        <v>917</v>
      </c>
      <c r="I66" s="14" t="s">
        <v>922</v>
      </c>
      <c r="J66" s="14" t="s">
        <v>915</v>
      </c>
      <c r="K66" s="14">
        <v>10</v>
      </c>
      <c r="L66" s="14">
        <v>1</v>
      </c>
      <c r="M66" s="14">
        <v>17</v>
      </c>
      <c r="N66" s="14">
        <v>17</v>
      </c>
      <c r="O66" s="14">
        <v>12</v>
      </c>
    </row>
    <row r="67" spans="1:15" x14ac:dyDescent="0.3">
      <c r="A67" s="14" t="s">
        <v>90</v>
      </c>
      <c r="B67" s="14">
        <v>55</v>
      </c>
      <c r="C67" s="14" t="s">
        <v>12</v>
      </c>
      <c r="D67" s="14" t="s">
        <v>17</v>
      </c>
      <c r="E67" s="15">
        <v>114770</v>
      </c>
      <c r="F67" s="14" t="s">
        <v>904</v>
      </c>
      <c r="G67" s="14" t="s">
        <v>14</v>
      </c>
      <c r="H67" s="14" t="s">
        <v>919</v>
      </c>
      <c r="I67" s="14" t="s">
        <v>922</v>
      </c>
      <c r="J67" s="14" t="s">
        <v>921</v>
      </c>
      <c r="K67" s="14">
        <v>20</v>
      </c>
      <c r="L67" s="14">
        <v>2</v>
      </c>
      <c r="M67" s="14">
        <v>21</v>
      </c>
      <c r="N67" s="14">
        <v>5</v>
      </c>
      <c r="O67" s="14">
        <v>0</v>
      </c>
    </row>
    <row r="68" spans="1:15" x14ac:dyDescent="0.3">
      <c r="A68" s="14" t="s">
        <v>984</v>
      </c>
      <c r="B68" s="14">
        <v>36</v>
      </c>
      <c r="C68" s="14" t="s">
        <v>7</v>
      </c>
      <c r="D68" s="14" t="s">
        <v>923</v>
      </c>
      <c r="E68" s="15">
        <v>73530</v>
      </c>
      <c r="F68" s="14" t="s">
        <v>22</v>
      </c>
      <c r="G68" s="14" t="s">
        <v>25</v>
      </c>
      <c r="H68" s="14" t="s">
        <v>920</v>
      </c>
      <c r="I68" s="14" t="s">
        <v>916</v>
      </c>
      <c r="J68" s="14" t="s">
        <v>915</v>
      </c>
      <c r="K68" s="14">
        <v>10</v>
      </c>
      <c r="L68" s="14">
        <v>1</v>
      </c>
      <c r="M68" s="14">
        <v>6</v>
      </c>
      <c r="N68" s="14">
        <v>6</v>
      </c>
      <c r="O68" s="14">
        <v>0</v>
      </c>
    </row>
    <row r="69" spans="1:15" x14ac:dyDescent="0.3">
      <c r="A69" s="14" t="s">
        <v>983</v>
      </c>
      <c r="B69" s="14">
        <v>45</v>
      </c>
      <c r="C69" s="14" t="s">
        <v>7</v>
      </c>
      <c r="D69" s="14" t="s">
        <v>923</v>
      </c>
      <c r="E69" s="15">
        <v>55310</v>
      </c>
      <c r="F69" s="14" t="s">
        <v>9</v>
      </c>
      <c r="G69" s="14" t="s">
        <v>25</v>
      </c>
      <c r="H69" s="14" t="s">
        <v>920</v>
      </c>
      <c r="I69" s="14" t="s">
        <v>922</v>
      </c>
      <c r="J69" s="14" t="s">
        <v>915</v>
      </c>
      <c r="K69" s="14">
        <v>20</v>
      </c>
      <c r="L69" s="14">
        <v>2</v>
      </c>
      <c r="M69" s="14">
        <v>25</v>
      </c>
      <c r="N69" s="14">
        <v>1</v>
      </c>
      <c r="O69" s="14">
        <v>0</v>
      </c>
    </row>
    <row r="70" spans="1:15" x14ac:dyDescent="0.3">
      <c r="A70" s="14" t="s">
        <v>91</v>
      </c>
      <c r="B70" s="14">
        <v>35</v>
      </c>
      <c r="C70" s="14" t="s">
        <v>12</v>
      </c>
      <c r="D70" s="14" t="s">
        <v>37</v>
      </c>
      <c r="E70" s="15">
        <v>49670</v>
      </c>
      <c r="F70" s="14" t="s">
        <v>904</v>
      </c>
      <c r="G70" s="14" t="s">
        <v>46</v>
      </c>
      <c r="H70" s="14" t="s">
        <v>919</v>
      </c>
      <c r="I70" s="14" t="s">
        <v>918</v>
      </c>
      <c r="J70" s="14" t="s">
        <v>915</v>
      </c>
      <c r="K70" s="14">
        <v>40</v>
      </c>
      <c r="L70" s="14">
        <v>4</v>
      </c>
      <c r="M70" s="14">
        <v>5</v>
      </c>
      <c r="N70" s="14">
        <v>3</v>
      </c>
      <c r="O70" s="14">
        <v>1</v>
      </c>
    </row>
    <row r="71" spans="1:15" x14ac:dyDescent="0.3">
      <c r="A71" s="14" t="s">
        <v>92</v>
      </c>
      <c r="B71" s="14">
        <v>36</v>
      </c>
      <c r="C71" s="14" t="s">
        <v>7</v>
      </c>
      <c r="D71" s="14" t="s">
        <v>45</v>
      </c>
      <c r="E71" s="15">
        <v>40770</v>
      </c>
      <c r="F71" s="14" t="s">
        <v>22</v>
      </c>
      <c r="G71" s="14" t="s">
        <v>20</v>
      </c>
      <c r="H71" s="14" t="s">
        <v>919</v>
      </c>
      <c r="I71" s="14" t="s">
        <v>918</v>
      </c>
      <c r="J71" s="14" t="s">
        <v>921</v>
      </c>
      <c r="K71" s="14">
        <v>0</v>
      </c>
      <c r="L71" s="14">
        <v>0</v>
      </c>
      <c r="M71" s="14">
        <v>2</v>
      </c>
      <c r="N71" s="14">
        <v>1</v>
      </c>
      <c r="O71" s="14">
        <v>0</v>
      </c>
    </row>
    <row r="72" spans="1:15" x14ac:dyDescent="0.3">
      <c r="A72" s="14" t="s">
        <v>982</v>
      </c>
      <c r="B72" s="14">
        <v>59</v>
      </c>
      <c r="C72" s="14" t="s">
        <v>7</v>
      </c>
      <c r="D72" s="14" t="s">
        <v>19</v>
      </c>
      <c r="E72" s="15">
        <v>106780</v>
      </c>
      <c r="F72" s="14" t="s">
        <v>22</v>
      </c>
      <c r="G72" s="14" t="s">
        <v>14</v>
      </c>
      <c r="H72" s="14" t="s">
        <v>920</v>
      </c>
      <c r="I72" s="14" t="s">
        <v>916</v>
      </c>
      <c r="J72" s="14" t="s">
        <v>915</v>
      </c>
      <c r="K72" s="14">
        <v>70</v>
      </c>
      <c r="L72" s="14">
        <v>7</v>
      </c>
      <c r="M72" s="14">
        <v>20</v>
      </c>
      <c r="N72" s="14">
        <v>4</v>
      </c>
      <c r="O72" s="14">
        <v>1</v>
      </c>
    </row>
    <row r="73" spans="1:15" x14ac:dyDescent="0.3">
      <c r="A73" s="14" t="s">
        <v>93</v>
      </c>
      <c r="B73" s="14">
        <v>29</v>
      </c>
      <c r="C73" s="14" t="s">
        <v>7</v>
      </c>
      <c r="D73" s="14" t="s">
        <v>32</v>
      </c>
      <c r="E73" s="15">
        <v>100730</v>
      </c>
      <c r="F73" s="14" t="s">
        <v>22</v>
      </c>
      <c r="G73" s="14" t="s">
        <v>25</v>
      </c>
      <c r="H73" s="14" t="s">
        <v>920</v>
      </c>
      <c r="I73" s="14" t="s">
        <v>918</v>
      </c>
      <c r="J73" s="14" t="s">
        <v>915</v>
      </c>
      <c r="K73" s="14">
        <v>0</v>
      </c>
      <c r="L73" s="14">
        <v>0</v>
      </c>
      <c r="M73" s="14">
        <v>6</v>
      </c>
      <c r="N73" s="14">
        <v>5</v>
      </c>
      <c r="O73" s="14">
        <v>0</v>
      </c>
    </row>
    <row r="74" spans="1:15" x14ac:dyDescent="0.3">
      <c r="A74" s="14" t="s">
        <v>94</v>
      </c>
      <c r="B74" s="14">
        <v>31</v>
      </c>
      <c r="C74" s="14" t="s">
        <v>7</v>
      </c>
      <c r="D74" s="14" t="s">
        <v>32</v>
      </c>
      <c r="E74" s="15">
        <v>74620</v>
      </c>
      <c r="F74" s="14" t="s">
        <v>904</v>
      </c>
      <c r="G74" s="14" t="s">
        <v>20</v>
      </c>
      <c r="H74" s="14" t="s">
        <v>919</v>
      </c>
      <c r="I74" s="14" t="s">
        <v>916</v>
      </c>
      <c r="J74" s="14" t="s">
        <v>915</v>
      </c>
      <c r="K74" s="14">
        <v>10</v>
      </c>
      <c r="L74" s="14">
        <v>1</v>
      </c>
      <c r="M74" s="14">
        <v>1</v>
      </c>
      <c r="N74" s="14">
        <v>1</v>
      </c>
      <c r="O74" s="14">
        <v>1</v>
      </c>
    </row>
    <row r="75" spans="1:15" x14ac:dyDescent="0.3">
      <c r="A75" s="14" t="s">
        <v>95</v>
      </c>
      <c r="B75" s="14">
        <v>32</v>
      </c>
      <c r="C75" s="14" t="s">
        <v>12</v>
      </c>
      <c r="D75" s="14" t="s">
        <v>24</v>
      </c>
      <c r="E75" s="15">
        <v>40450</v>
      </c>
      <c r="F75" s="14" t="s">
        <v>904</v>
      </c>
      <c r="G75" s="14" t="s">
        <v>25</v>
      </c>
      <c r="H75" s="14" t="s">
        <v>920</v>
      </c>
      <c r="I75" s="14" t="s">
        <v>918</v>
      </c>
      <c r="J75" s="14" t="s">
        <v>915</v>
      </c>
      <c r="K75" s="14">
        <v>10</v>
      </c>
      <c r="L75" s="14">
        <v>1</v>
      </c>
      <c r="M75" s="14">
        <v>10</v>
      </c>
      <c r="N75" s="14">
        <v>10</v>
      </c>
      <c r="O75" s="14">
        <v>0</v>
      </c>
    </row>
    <row r="76" spans="1:15" x14ac:dyDescent="0.3">
      <c r="A76" s="14" t="s">
        <v>96</v>
      </c>
      <c r="B76" s="14">
        <v>36</v>
      </c>
      <c r="C76" s="14" t="s">
        <v>7</v>
      </c>
      <c r="D76" s="14" t="s">
        <v>50</v>
      </c>
      <c r="E76" s="15">
        <v>60560</v>
      </c>
      <c r="F76" s="14" t="s">
        <v>904</v>
      </c>
      <c r="G76" s="14" t="s">
        <v>20</v>
      </c>
      <c r="H76" s="14" t="s">
        <v>920</v>
      </c>
      <c r="I76" s="14" t="s">
        <v>918</v>
      </c>
      <c r="J76" s="14" t="s">
        <v>915</v>
      </c>
      <c r="K76" s="14">
        <v>30</v>
      </c>
      <c r="L76" s="14">
        <v>3</v>
      </c>
      <c r="M76" s="14">
        <v>5</v>
      </c>
      <c r="N76" s="14">
        <v>1</v>
      </c>
      <c r="O76" s="14">
        <v>0</v>
      </c>
    </row>
    <row r="77" spans="1:15" x14ac:dyDescent="0.3">
      <c r="A77" s="14" t="s">
        <v>97</v>
      </c>
      <c r="B77" s="14">
        <v>31</v>
      </c>
      <c r="C77" s="14" t="s">
        <v>7</v>
      </c>
      <c r="D77" s="14" t="s">
        <v>32</v>
      </c>
      <c r="E77" s="15">
        <v>114900</v>
      </c>
      <c r="F77" s="14" t="s">
        <v>904</v>
      </c>
      <c r="G77" s="14" t="s">
        <v>25</v>
      </c>
      <c r="H77" s="14" t="s">
        <v>920</v>
      </c>
      <c r="I77" s="14" t="s">
        <v>916</v>
      </c>
      <c r="J77" s="14" t="s">
        <v>915</v>
      </c>
      <c r="K77" s="14">
        <v>10</v>
      </c>
      <c r="L77" s="14">
        <v>1</v>
      </c>
      <c r="M77" s="14">
        <v>11</v>
      </c>
      <c r="N77" s="14">
        <v>11</v>
      </c>
      <c r="O77" s="14">
        <v>1</v>
      </c>
    </row>
    <row r="78" spans="1:15" x14ac:dyDescent="0.3">
      <c r="A78" s="14" t="s">
        <v>98</v>
      </c>
      <c r="B78" s="14">
        <v>35</v>
      </c>
      <c r="C78" s="14" t="s">
        <v>12</v>
      </c>
      <c r="D78" s="14" t="s">
        <v>50</v>
      </c>
      <c r="E78" s="15">
        <v>69860</v>
      </c>
      <c r="F78" s="14" t="s">
        <v>22</v>
      </c>
      <c r="G78" s="14" t="s">
        <v>25</v>
      </c>
      <c r="H78" s="14" t="s">
        <v>63</v>
      </c>
      <c r="I78" s="14" t="s">
        <v>916</v>
      </c>
      <c r="J78" s="14" t="s">
        <v>915</v>
      </c>
      <c r="K78" s="14">
        <v>0</v>
      </c>
      <c r="L78" s="14">
        <v>0</v>
      </c>
      <c r="M78" s="14">
        <v>16</v>
      </c>
      <c r="N78" s="14">
        <v>15</v>
      </c>
      <c r="O78" s="14">
        <v>2</v>
      </c>
    </row>
    <row r="79" spans="1:15" x14ac:dyDescent="0.3">
      <c r="A79" s="14" t="s">
        <v>99</v>
      </c>
      <c r="B79" s="14">
        <v>45</v>
      </c>
      <c r="C79" s="14" t="s">
        <v>7</v>
      </c>
      <c r="D79" s="14" t="s">
        <v>17</v>
      </c>
      <c r="E79" s="15">
        <v>51320</v>
      </c>
      <c r="F79" s="14" t="s">
        <v>904</v>
      </c>
      <c r="G79" s="14" t="s">
        <v>25</v>
      </c>
      <c r="H79" s="14" t="s">
        <v>923</v>
      </c>
      <c r="I79" s="14" t="s">
        <v>918</v>
      </c>
      <c r="J79" s="14" t="s">
        <v>921</v>
      </c>
      <c r="K79" s="14">
        <v>40</v>
      </c>
      <c r="L79" s="14">
        <v>4</v>
      </c>
      <c r="M79" s="14">
        <v>17</v>
      </c>
      <c r="N79" s="14">
        <v>0</v>
      </c>
      <c r="O79" s="14">
        <v>0</v>
      </c>
    </row>
    <row r="80" spans="1:15" x14ac:dyDescent="0.3">
      <c r="A80" s="14" t="s">
        <v>100</v>
      </c>
      <c r="B80" s="14">
        <v>37</v>
      </c>
      <c r="C80" s="14" t="s">
        <v>7</v>
      </c>
      <c r="D80" s="14" t="s">
        <v>24</v>
      </c>
      <c r="E80" s="15">
        <v>103600</v>
      </c>
      <c r="F80" s="14" t="s">
        <v>904</v>
      </c>
      <c r="G80" s="14" t="s">
        <v>25</v>
      </c>
      <c r="H80" s="14" t="s">
        <v>919</v>
      </c>
      <c r="I80" s="14" t="s">
        <v>916</v>
      </c>
      <c r="J80" s="14" t="s">
        <v>915</v>
      </c>
      <c r="K80" s="14">
        <v>40</v>
      </c>
      <c r="L80" s="14">
        <v>4</v>
      </c>
      <c r="M80" s="14">
        <v>16</v>
      </c>
      <c r="N80" s="14">
        <v>5</v>
      </c>
      <c r="O80" s="14">
        <v>0</v>
      </c>
    </row>
    <row r="81" spans="1:15" x14ac:dyDescent="0.3">
      <c r="A81" s="14" t="s">
        <v>101</v>
      </c>
      <c r="B81" s="14">
        <v>46</v>
      </c>
      <c r="C81" s="14" t="s">
        <v>7</v>
      </c>
      <c r="D81" s="14" t="s">
        <v>50</v>
      </c>
      <c r="E81" s="15">
        <v>53540</v>
      </c>
      <c r="F81" s="14" t="s">
        <v>904</v>
      </c>
      <c r="G81" s="14" t="s">
        <v>46</v>
      </c>
      <c r="H81" s="14" t="s">
        <v>919</v>
      </c>
      <c r="I81" s="14" t="s">
        <v>922</v>
      </c>
      <c r="J81" s="14" t="s">
        <v>921</v>
      </c>
      <c r="K81" s="14">
        <v>80</v>
      </c>
      <c r="L81" s="14">
        <v>8</v>
      </c>
      <c r="M81" s="14">
        <v>16</v>
      </c>
      <c r="N81" s="14">
        <v>4</v>
      </c>
      <c r="O81" s="14">
        <v>0</v>
      </c>
    </row>
    <row r="82" spans="1:15" x14ac:dyDescent="0.3">
      <c r="A82" s="14" t="s">
        <v>102</v>
      </c>
      <c r="B82" s="14">
        <v>30</v>
      </c>
      <c r="C82" s="14" t="s">
        <v>7</v>
      </c>
      <c r="D82" s="14" t="s">
        <v>37</v>
      </c>
      <c r="E82" s="15">
        <v>98740</v>
      </c>
      <c r="F82" s="14" t="s">
        <v>9</v>
      </c>
      <c r="G82" s="14" t="s">
        <v>14</v>
      </c>
      <c r="H82" s="14" t="s">
        <v>920</v>
      </c>
      <c r="I82" s="14" t="s">
        <v>918</v>
      </c>
      <c r="J82" s="14" t="s">
        <v>921</v>
      </c>
      <c r="K82" s="14">
        <v>10</v>
      </c>
      <c r="L82" s="14">
        <v>1</v>
      </c>
      <c r="M82" s="14">
        <v>10</v>
      </c>
      <c r="N82" s="14">
        <v>10</v>
      </c>
      <c r="O82" s="14">
        <v>3</v>
      </c>
    </row>
    <row r="83" spans="1:15" x14ac:dyDescent="0.3">
      <c r="A83" s="14" t="s">
        <v>103</v>
      </c>
      <c r="B83" s="14">
        <v>35</v>
      </c>
      <c r="C83" s="14" t="s">
        <v>12</v>
      </c>
      <c r="D83" s="14" t="s">
        <v>63</v>
      </c>
      <c r="E83" s="15">
        <v>115090</v>
      </c>
      <c r="F83" s="14" t="s">
        <v>904</v>
      </c>
      <c r="G83" s="14" t="s">
        <v>20</v>
      </c>
      <c r="H83" s="14" t="s">
        <v>919</v>
      </c>
      <c r="I83" s="14" t="s">
        <v>916</v>
      </c>
      <c r="J83" s="14" t="s">
        <v>915</v>
      </c>
      <c r="K83" s="14">
        <v>10</v>
      </c>
      <c r="L83" s="14">
        <v>1</v>
      </c>
      <c r="M83" s="14">
        <v>6</v>
      </c>
      <c r="N83" s="14">
        <v>6</v>
      </c>
      <c r="O83" s="14">
        <v>0</v>
      </c>
    </row>
    <row r="84" spans="1:15" x14ac:dyDescent="0.3">
      <c r="A84" s="14" t="s">
        <v>104</v>
      </c>
      <c r="B84" s="14">
        <v>55</v>
      </c>
      <c r="C84" s="14" t="s">
        <v>7</v>
      </c>
      <c r="D84" s="14" t="s">
        <v>8</v>
      </c>
      <c r="E84" s="15">
        <v>51910</v>
      </c>
      <c r="F84" s="14" t="s">
        <v>22</v>
      </c>
      <c r="G84" s="14" t="s">
        <v>20</v>
      </c>
      <c r="H84" s="14" t="s">
        <v>920</v>
      </c>
      <c r="I84" s="14" t="s">
        <v>918</v>
      </c>
      <c r="J84" s="14" t="s">
        <v>915</v>
      </c>
      <c r="K84" s="14">
        <v>30</v>
      </c>
      <c r="L84" s="14">
        <v>3</v>
      </c>
      <c r="M84" s="14">
        <v>24</v>
      </c>
      <c r="N84" s="14">
        <v>1</v>
      </c>
      <c r="O84" s="14">
        <v>1</v>
      </c>
    </row>
    <row r="85" spans="1:15" x14ac:dyDescent="0.3">
      <c r="A85" s="14" t="s">
        <v>105</v>
      </c>
      <c r="B85" s="14">
        <v>38</v>
      </c>
      <c r="C85" s="14" t="s">
        <v>7</v>
      </c>
      <c r="D85" s="14" t="s">
        <v>19</v>
      </c>
      <c r="E85" s="15">
        <v>34080</v>
      </c>
      <c r="F85" s="14" t="s">
        <v>904</v>
      </c>
      <c r="G85" s="14" t="s">
        <v>25</v>
      </c>
      <c r="H85" s="14" t="s">
        <v>919</v>
      </c>
      <c r="I85" s="14" t="s">
        <v>922</v>
      </c>
      <c r="J85" s="14" t="s">
        <v>921</v>
      </c>
      <c r="K85" s="14">
        <v>70</v>
      </c>
      <c r="L85" s="14">
        <v>7</v>
      </c>
      <c r="M85" s="14">
        <v>17</v>
      </c>
      <c r="N85" s="14">
        <v>13</v>
      </c>
      <c r="O85" s="14">
        <v>1</v>
      </c>
    </row>
    <row r="86" spans="1:15" x14ac:dyDescent="0.3">
      <c r="A86" s="14" t="s">
        <v>106</v>
      </c>
      <c r="B86" s="14">
        <v>34</v>
      </c>
      <c r="C86" s="14" t="s">
        <v>12</v>
      </c>
      <c r="D86" s="14" t="s">
        <v>63</v>
      </c>
      <c r="E86" s="15">
        <v>88690</v>
      </c>
      <c r="F86" s="14" t="s">
        <v>904</v>
      </c>
      <c r="G86" s="14" t="s">
        <v>14</v>
      </c>
      <c r="H86" s="14" t="s">
        <v>919</v>
      </c>
      <c r="I86" s="14" t="s">
        <v>918</v>
      </c>
      <c r="J86" s="14" t="s">
        <v>915</v>
      </c>
      <c r="K86" s="14">
        <v>10</v>
      </c>
      <c r="L86" s="14">
        <v>1</v>
      </c>
      <c r="M86" s="14">
        <v>5</v>
      </c>
      <c r="N86" s="14">
        <v>5</v>
      </c>
      <c r="O86" s="14">
        <v>1</v>
      </c>
    </row>
    <row r="87" spans="1:15" x14ac:dyDescent="0.3">
      <c r="A87" s="14" t="s">
        <v>107</v>
      </c>
      <c r="B87" s="14">
        <v>56</v>
      </c>
      <c r="C87" s="14" t="s">
        <v>12</v>
      </c>
      <c r="D87" s="14" t="s">
        <v>48</v>
      </c>
      <c r="E87" s="15">
        <v>35940</v>
      </c>
      <c r="F87" s="14" t="s">
        <v>904</v>
      </c>
      <c r="G87" s="14" t="s">
        <v>59</v>
      </c>
      <c r="H87" s="14" t="s">
        <v>920</v>
      </c>
      <c r="I87" s="14" t="s">
        <v>916</v>
      </c>
      <c r="J87" s="14" t="s">
        <v>915</v>
      </c>
      <c r="K87" s="14">
        <v>40</v>
      </c>
      <c r="L87" s="14">
        <v>4</v>
      </c>
      <c r="M87" s="14">
        <v>37</v>
      </c>
      <c r="N87" s="14">
        <v>6</v>
      </c>
      <c r="O87" s="14">
        <v>0</v>
      </c>
    </row>
    <row r="88" spans="1:15" x14ac:dyDescent="0.3">
      <c r="A88" s="14" t="s">
        <v>108</v>
      </c>
      <c r="B88" s="14">
        <v>23</v>
      </c>
      <c r="C88" s="14" t="s">
        <v>7</v>
      </c>
      <c r="D88" s="14" t="s">
        <v>50</v>
      </c>
      <c r="E88" s="15">
        <v>109190</v>
      </c>
      <c r="F88" s="14" t="s">
        <v>9</v>
      </c>
      <c r="G88" s="14" t="s">
        <v>20</v>
      </c>
      <c r="H88" s="14" t="s">
        <v>917</v>
      </c>
      <c r="I88" s="14" t="s">
        <v>922</v>
      </c>
      <c r="J88" s="14" t="s">
        <v>915</v>
      </c>
      <c r="K88" s="14">
        <v>30</v>
      </c>
      <c r="L88" s="14">
        <v>3</v>
      </c>
      <c r="M88" s="14">
        <v>3</v>
      </c>
      <c r="N88" s="14">
        <v>0</v>
      </c>
      <c r="O88" s="14">
        <v>0</v>
      </c>
    </row>
    <row r="89" spans="1:15" x14ac:dyDescent="0.3">
      <c r="A89" s="14" t="s">
        <v>109</v>
      </c>
      <c r="B89" s="14">
        <v>51</v>
      </c>
      <c r="C89" s="14" t="s">
        <v>7</v>
      </c>
      <c r="D89" s="14" t="s">
        <v>24</v>
      </c>
      <c r="E89" s="15">
        <v>89610</v>
      </c>
      <c r="F89" s="14" t="s">
        <v>904</v>
      </c>
      <c r="G89" s="14" t="s">
        <v>25</v>
      </c>
      <c r="H89" s="14" t="s">
        <v>920</v>
      </c>
      <c r="I89" s="14" t="s">
        <v>918</v>
      </c>
      <c r="J89" s="14" t="s">
        <v>915</v>
      </c>
      <c r="K89" s="14">
        <v>30</v>
      </c>
      <c r="L89" s="14">
        <v>3</v>
      </c>
      <c r="M89" s="14">
        <v>10</v>
      </c>
      <c r="N89" s="14">
        <v>4</v>
      </c>
      <c r="O89" s="14">
        <v>0</v>
      </c>
    </row>
    <row r="90" spans="1:15" x14ac:dyDescent="0.3">
      <c r="A90" s="14" t="s">
        <v>110</v>
      </c>
      <c r="B90" s="14">
        <v>30</v>
      </c>
      <c r="C90" s="14" t="s">
        <v>12</v>
      </c>
      <c r="D90" s="14" t="s">
        <v>17</v>
      </c>
      <c r="E90" s="15">
        <v>109760</v>
      </c>
      <c r="F90" s="14" t="s">
        <v>22</v>
      </c>
      <c r="G90" s="14" t="s">
        <v>25</v>
      </c>
      <c r="H90" s="14" t="s">
        <v>920</v>
      </c>
      <c r="I90" s="14" t="s">
        <v>918</v>
      </c>
      <c r="J90" s="14" t="s">
        <v>915</v>
      </c>
      <c r="K90" s="14">
        <v>10</v>
      </c>
      <c r="L90" s="14">
        <v>1</v>
      </c>
      <c r="M90" s="14">
        <v>11</v>
      </c>
      <c r="N90" s="14">
        <v>11</v>
      </c>
      <c r="O90" s="14">
        <v>10</v>
      </c>
    </row>
    <row r="91" spans="1:15" x14ac:dyDescent="0.3">
      <c r="A91" s="14" t="s">
        <v>111</v>
      </c>
      <c r="B91" s="14">
        <v>46</v>
      </c>
      <c r="C91" s="14" t="s">
        <v>7</v>
      </c>
      <c r="D91" s="14" t="s">
        <v>63</v>
      </c>
      <c r="E91" s="15">
        <v>108390</v>
      </c>
      <c r="F91" s="14" t="s">
        <v>9</v>
      </c>
      <c r="G91" s="14" t="s">
        <v>14</v>
      </c>
      <c r="H91" s="14" t="s">
        <v>919</v>
      </c>
      <c r="I91" s="14" t="s">
        <v>916</v>
      </c>
      <c r="J91" s="14" t="s">
        <v>915</v>
      </c>
      <c r="K91" s="14">
        <v>10</v>
      </c>
      <c r="L91" s="14">
        <v>1</v>
      </c>
      <c r="M91" s="14">
        <v>9</v>
      </c>
      <c r="N91" s="14">
        <v>9</v>
      </c>
      <c r="O91" s="14">
        <v>4</v>
      </c>
    </row>
    <row r="92" spans="1:15" x14ac:dyDescent="0.3">
      <c r="A92" s="14" t="s">
        <v>112</v>
      </c>
      <c r="B92" s="14">
        <v>40</v>
      </c>
      <c r="C92" s="14" t="s">
        <v>12</v>
      </c>
      <c r="D92" s="14" t="s">
        <v>19</v>
      </c>
      <c r="E92" s="15">
        <v>29880</v>
      </c>
      <c r="F92" s="14" t="s">
        <v>22</v>
      </c>
      <c r="G92" s="14" t="s">
        <v>14</v>
      </c>
      <c r="H92" s="14" t="s">
        <v>920</v>
      </c>
      <c r="I92" s="14" t="s">
        <v>918</v>
      </c>
      <c r="J92" s="14" t="s">
        <v>915</v>
      </c>
      <c r="K92" s="14">
        <v>10</v>
      </c>
      <c r="L92" s="14">
        <v>1</v>
      </c>
      <c r="M92" s="14">
        <v>22</v>
      </c>
      <c r="N92" s="14">
        <v>22</v>
      </c>
      <c r="O92" s="14">
        <v>11</v>
      </c>
    </row>
    <row r="93" spans="1:15" x14ac:dyDescent="0.3">
      <c r="A93" s="14" t="s">
        <v>113</v>
      </c>
      <c r="B93" s="14">
        <v>51</v>
      </c>
      <c r="C93" s="14" t="s">
        <v>7</v>
      </c>
      <c r="D93" s="14" t="s">
        <v>63</v>
      </c>
      <c r="E93" s="15">
        <v>68090</v>
      </c>
      <c r="F93" s="14" t="s">
        <v>9</v>
      </c>
      <c r="G93" s="14" t="s">
        <v>20</v>
      </c>
      <c r="H93" s="14" t="s">
        <v>63</v>
      </c>
      <c r="I93" s="14" t="s">
        <v>916</v>
      </c>
      <c r="J93" s="14" t="s">
        <v>921</v>
      </c>
      <c r="K93" s="14">
        <v>0</v>
      </c>
      <c r="L93" s="14">
        <v>0</v>
      </c>
      <c r="M93" s="14">
        <v>11</v>
      </c>
      <c r="N93" s="14">
        <v>10</v>
      </c>
      <c r="O93" s="14">
        <v>1</v>
      </c>
    </row>
    <row r="94" spans="1:15" x14ac:dyDescent="0.3">
      <c r="A94" s="14" t="s">
        <v>114</v>
      </c>
      <c r="B94" s="14">
        <v>30</v>
      </c>
      <c r="C94" s="14" t="s">
        <v>12</v>
      </c>
      <c r="D94" s="14" t="s">
        <v>45</v>
      </c>
      <c r="E94" s="15">
        <v>87210</v>
      </c>
      <c r="F94" s="14" t="s">
        <v>9</v>
      </c>
      <c r="G94" s="14" t="s">
        <v>46</v>
      </c>
      <c r="H94" s="14" t="s">
        <v>919</v>
      </c>
      <c r="I94" s="14" t="s">
        <v>922</v>
      </c>
      <c r="J94" s="14" t="s">
        <v>921</v>
      </c>
      <c r="K94" s="14">
        <v>10</v>
      </c>
      <c r="L94" s="14">
        <v>1</v>
      </c>
      <c r="M94" s="14">
        <v>11</v>
      </c>
      <c r="N94" s="14">
        <v>11</v>
      </c>
      <c r="O94" s="14">
        <v>2</v>
      </c>
    </row>
    <row r="95" spans="1:15" x14ac:dyDescent="0.3">
      <c r="A95" s="14" t="s">
        <v>115</v>
      </c>
      <c r="B95" s="14">
        <v>46</v>
      </c>
      <c r="C95" s="14" t="s">
        <v>12</v>
      </c>
      <c r="D95" s="14" t="s">
        <v>19</v>
      </c>
      <c r="E95" s="15">
        <v>90800</v>
      </c>
      <c r="F95" s="14" t="s">
        <v>904</v>
      </c>
      <c r="G95" s="14" t="s">
        <v>25</v>
      </c>
      <c r="H95" s="14" t="s">
        <v>919</v>
      </c>
      <c r="I95" s="14" t="s">
        <v>918</v>
      </c>
      <c r="J95" s="14" t="s">
        <v>921</v>
      </c>
      <c r="K95" s="14">
        <v>20</v>
      </c>
      <c r="L95" s="14">
        <v>2</v>
      </c>
      <c r="M95" s="14">
        <v>21</v>
      </c>
      <c r="N95" s="14">
        <v>10</v>
      </c>
      <c r="O95" s="14">
        <v>9</v>
      </c>
    </row>
    <row r="96" spans="1:15" x14ac:dyDescent="0.3">
      <c r="A96" s="14" t="s">
        <v>116</v>
      </c>
      <c r="B96" s="14">
        <v>32</v>
      </c>
      <c r="C96" s="14" t="s">
        <v>12</v>
      </c>
      <c r="D96" s="14" t="s">
        <v>50</v>
      </c>
      <c r="E96" s="15">
        <v>102930</v>
      </c>
      <c r="F96" s="14" t="s">
        <v>22</v>
      </c>
      <c r="G96" s="14" t="s">
        <v>59</v>
      </c>
      <c r="H96" s="14" t="s">
        <v>919</v>
      </c>
      <c r="I96" s="14" t="s">
        <v>916</v>
      </c>
      <c r="J96" s="14" t="s">
        <v>915</v>
      </c>
      <c r="K96" s="14">
        <v>10</v>
      </c>
      <c r="L96" s="14">
        <v>1</v>
      </c>
      <c r="M96" s="14">
        <v>12</v>
      </c>
      <c r="N96" s="14">
        <v>11</v>
      </c>
      <c r="O96" s="14">
        <v>5</v>
      </c>
    </row>
    <row r="97" spans="1:15" x14ac:dyDescent="0.3">
      <c r="A97" s="14" t="s">
        <v>117</v>
      </c>
      <c r="B97" s="14">
        <v>54</v>
      </c>
      <c r="C97" s="14" t="s">
        <v>7</v>
      </c>
      <c r="D97" s="14" t="s">
        <v>13</v>
      </c>
      <c r="E97" s="15">
        <v>29080</v>
      </c>
      <c r="F97" s="14" t="s">
        <v>22</v>
      </c>
      <c r="G97" s="14" t="s">
        <v>25</v>
      </c>
      <c r="H97" s="14" t="s">
        <v>917</v>
      </c>
      <c r="I97" s="14" t="s">
        <v>918</v>
      </c>
      <c r="J97" s="14" t="s">
        <v>915</v>
      </c>
      <c r="K97" s="14">
        <v>90</v>
      </c>
      <c r="L97" s="14">
        <v>9</v>
      </c>
      <c r="M97" s="14">
        <v>16</v>
      </c>
      <c r="N97" s="14">
        <v>4</v>
      </c>
      <c r="O97" s="14">
        <v>0</v>
      </c>
    </row>
    <row r="98" spans="1:15" x14ac:dyDescent="0.3">
      <c r="A98" s="14" t="s">
        <v>118</v>
      </c>
      <c r="B98" s="14">
        <v>24</v>
      </c>
      <c r="C98" s="14" t="s">
        <v>12</v>
      </c>
      <c r="D98" s="14" t="s">
        <v>37</v>
      </c>
      <c r="E98" s="15">
        <v>44450</v>
      </c>
      <c r="F98" s="14" t="s">
        <v>904</v>
      </c>
      <c r="G98" s="14" t="s">
        <v>14</v>
      </c>
      <c r="H98" s="14" t="s">
        <v>923</v>
      </c>
      <c r="I98" s="14" t="s">
        <v>918</v>
      </c>
      <c r="J98" s="14" t="s">
        <v>915</v>
      </c>
      <c r="K98" s="14">
        <v>0</v>
      </c>
      <c r="L98" s="14">
        <v>0</v>
      </c>
      <c r="M98" s="14">
        <v>4</v>
      </c>
      <c r="N98" s="14">
        <v>3</v>
      </c>
      <c r="O98" s="14">
        <v>0</v>
      </c>
    </row>
    <row r="99" spans="1:15" x14ac:dyDescent="0.3">
      <c r="A99" s="14" t="s">
        <v>981</v>
      </c>
      <c r="B99" s="14">
        <v>28</v>
      </c>
      <c r="C99" s="14" t="s">
        <v>12</v>
      </c>
      <c r="D99" s="14" t="s">
        <v>13</v>
      </c>
      <c r="E99" s="15">
        <v>97120</v>
      </c>
      <c r="F99" s="14" t="s">
        <v>9</v>
      </c>
      <c r="G99" s="14" t="s">
        <v>25</v>
      </c>
      <c r="H99" s="14" t="s">
        <v>919</v>
      </c>
      <c r="I99" s="14" t="s">
        <v>918</v>
      </c>
      <c r="J99" s="14" t="s">
        <v>915</v>
      </c>
      <c r="K99" s="14">
        <v>10</v>
      </c>
      <c r="L99" s="14">
        <v>1</v>
      </c>
      <c r="M99" s="14">
        <v>5</v>
      </c>
      <c r="N99" s="14">
        <v>5</v>
      </c>
      <c r="O99" s="14">
        <v>0</v>
      </c>
    </row>
    <row r="100" spans="1:15" x14ac:dyDescent="0.3">
      <c r="A100" s="14" t="s">
        <v>119</v>
      </c>
      <c r="B100" s="14">
        <v>58</v>
      </c>
      <c r="C100" s="14" t="s">
        <v>7</v>
      </c>
      <c r="D100" s="14" t="s">
        <v>32</v>
      </c>
      <c r="E100" s="15">
        <v>58840</v>
      </c>
      <c r="F100" s="14" t="s">
        <v>904</v>
      </c>
      <c r="G100" s="14" t="s">
        <v>25</v>
      </c>
      <c r="H100" s="14" t="s">
        <v>919</v>
      </c>
      <c r="I100" s="14" t="s">
        <v>916</v>
      </c>
      <c r="J100" s="14" t="s">
        <v>915</v>
      </c>
      <c r="K100" s="14">
        <v>0</v>
      </c>
      <c r="L100" s="14">
        <v>0</v>
      </c>
      <c r="M100" s="14">
        <v>38</v>
      </c>
      <c r="N100" s="14">
        <v>37</v>
      </c>
      <c r="O100" s="14">
        <v>1</v>
      </c>
    </row>
    <row r="101" spans="1:15" x14ac:dyDescent="0.3">
      <c r="A101" s="14" t="s">
        <v>120</v>
      </c>
      <c r="B101" s="14">
        <v>44</v>
      </c>
      <c r="C101" s="14" t="s">
        <v>7</v>
      </c>
      <c r="D101" s="14" t="s">
        <v>45</v>
      </c>
      <c r="E101" s="15">
        <v>77060</v>
      </c>
      <c r="F101" s="14" t="s">
        <v>22</v>
      </c>
      <c r="G101" s="14" t="s">
        <v>10</v>
      </c>
      <c r="H101" s="14" t="s">
        <v>919</v>
      </c>
      <c r="I101" s="14" t="s">
        <v>918</v>
      </c>
      <c r="J101" s="14" t="s">
        <v>915</v>
      </c>
      <c r="K101" s="14">
        <v>40</v>
      </c>
      <c r="L101" s="14">
        <v>4</v>
      </c>
      <c r="M101" s="14">
        <v>17</v>
      </c>
      <c r="N101" s="14">
        <v>3</v>
      </c>
      <c r="O101" s="14">
        <v>1</v>
      </c>
    </row>
    <row r="102" spans="1:15" x14ac:dyDescent="0.3">
      <c r="A102" s="14" t="s">
        <v>121</v>
      </c>
      <c r="B102" s="14">
        <v>37</v>
      </c>
      <c r="C102" s="14" t="s">
        <v>7</v>
      </c>
      <c r="D102" s="14" t="s">
        <v>50</v>
      </c>
      <c r="E102" s="15">
        <v>81180</v>
      </c>
      <c r="F102" s="14" t="s">
        <v>904</v>
      </c>
      <c r="G102" s="14" t="s">
        <v>25</v>
      </c>
      <c r="H102" s="14" t="s">
        <v>24</v>
      </c>
      <c r="I102" s="14" t="s">
        <v>922</v>
      </c>
      <c r="J102" s="14" t="s">
        <v>921</v>
      </c>
      <c r="K102" s="14">
        <v>40</v>
      </c>
      <c r="L102" s="14">
        <v>4</v>
      </c>
      <c r="M102" s="14">
        <v>7</v>
      </c>
      <c r="N102" s="14">
        <v>3</v>
      </c>
      <c r="O102" s="14">
        <v>0</v>
      </c>
    </row>
    <row r="103" spans="1:15" x14ac:dyDescent="0.3">
      <c r="A103" s="14" t="s">
        <v>122</v>
      </c>
      <c r="B103" s="14">
        <v>32</v>
      </c>
      <c r="C103" s="14" t="s">
        <v>7</v>
      </c>
      <c r="D103" s="14" t="s">
        <v>19</v>
      </c>
      <c r="E103" s="15">
        <v>90080</v>
      </c>
      <c r="F103" s="14" t="s">
        <v>22</v>
      </c>
      <c r="G103" s="14" t="s">
        <v>25</v>
      </c>
      <c r="H103" s="14" t="s">
        <v>920</v>
      </c>
      <c r="I103" s="14" t="s">
        <v>916</v>
      </c>
      <c r="J103" s="14" t="s">
        <v>915</v>
      </c>
      <c r="K103" s="14">
        <v>10</v>
      </c>
      <c r="L103" s="14">
        <v>1</v>
      </c>
      <c r="M103" s="14">
        <v>1</v>
      </c>
      <c r="N103" s="14">
        <v>1</v>
      </c>
      <c r="O103" s="14">
        <v>0</v>
      </c>
    </row>
    <row r="104" spans="1:15" x14ac:dyDescent="0.3">
      <c r="A104" s="14" t="s">
        <v>123</v>
      </c>
      <c r="B104" s="14">
        <v>20</v>
      </c>
      <c r="C104" s="14" t="s">
        <v>7</v>
      </c>
      <c r="D104" s="14" t="s">
        <v>29</v>
      </c>
      <c r="E104" s="15">
        <v>35830</v>
      </c>
      <c r="F104" s="14" t="s">
        <v>904</v>
      </c>
      <c r="G104" s="14" t="s">
        <v>14</v>
      </c>
      <c r="H104" s="14" t="s">
        <v>920</v>
      </c>
      <c r="I104" s="14" t="s">
        <v>916</v>
      </c>
      <c r="J104" s="14" t="s">
        <v>921</v>
      </c>
      <c r="K104" s="14">
        <v>10</v>
      </c>
      <c r="L104" s="14">
        <v>1</v>
      </c>
      <c r="M104" s="14">
        <v>1</v>
      </c>
      <c r="N104" s="14">
        <v>1</v>
      </c>
      <c r="O104" s="14">
        <v>1</v>
      </c>
    </row>
    <row r="105" spans="1:15" x14ac:dyDescent="0.3">
      <c r="A105" s="14" t="s">
        <v>980</v>
      </c>
      <c r="B105" s="14">
        <v>34</v>
      </c>
      <c r="C105" s="14" t="s">
        <v>12</v>
      </c>
      <c r="D105" s="14" t="s">
        <v>923</v>
      </c>
      <c r="E105" s="15">
        <v>37110</v>
      </c>
      <c r="F105" s="14" t="s">
        <v>904</v>
      </c>
      <c r="G105" s="14" t="s">
        <v>25</v>
      </c>
      <c r="H105" s="14" t="s">
        <v>923</v>
      </c>
      <c r="I105" s="14" t="s">
        <v>916</v>
      </c>
      <c r="J105" s="14" t="s">
        <v>915</v>
      </c>
      <c r="K105" s="14">
        <v>10</v>
      </c>
      <c r="L105" s="14">
        <v>1</v>
      </c>
      <c r="M105" s="14">
        <v>16</v>
      </c>
      <c r="N105" s="14">
        <v>16</v>
      </c>
      <c r="O105" s="14">
        <v>2</v>
      </c>
    </row>
    <row r="106" spans="1:15" x14ac:dyDescent="0.3">
      <c r="A106" s="14" t="s">
        <v>124</v>
      </c>
      <c r="B106" s="14">
        <v>37</v>
      </c>
      <c r="C106" s="14" t="s">
        <v>12</v>
      </c>
      <c r="D106" s="14" t="s">
        <v>19</v>
      </c>
      <c r="E106" s="15">
        <v>112780</v>
      </c>
      <c r="F106" s="14" t="s">
        <v>904</v>
      </c>
      <c r="G106" s="14" t="s">
        <v>25</v>
      </c>
      <c r="H106" s="14" t="s">
        <v>920</v>
      </c>
      <c r="I106" s="14" t="s">
        <v>922</v>
      </c>
      <c r="J106" s="14" t="s">
        <v>915</v>
      </c>
      <c r="K106" s="14">
        <v>50</v>
      </c>
      <c r="L106" s="14">
        <v>5</v>
      </c>
      <c r="M106" s="14">
        <v>17</v>
      </c>
      <c r="N106" s="14">
        <v>1</v>
      </c>
      <c r="O106" s="14">
        <v>0</v>
      </c>
    </row>
    <row r="107" spans="1:15" x14ac:dyDescent="0.3">
      <c r="A107" s="14" t="s">
        <v>979</v>
      </c>
      <c r="B107" s="14">
        <v>59</v>
      </c>
      <c r="C107" s="14" t="s">
        <v>7</v>
      </c>
      <c r="D107" s="14" t="s">
        <v>32</v>
      </c>
      <c r="E107" s="15">
        <v>96000</v>
      </c>
      <c r="F107" s="14" t="s">
        <v>9</v>
      </c>
      <c r="G107" s="14" t="s">
        <v>25</v>
      </c>
      <c r="H107" s="14" t="s">
        <v>24</v>
      </c>
      <c r="I107" s="14" t="s">
        <v>918</v>
      </c>
      <c r="J107" s="14" t="s">
        <v>915</v>
      </c>
      <c r="K107" s="14">
        <v>90</v>
      </c>
      <c r="L107" s="14">
        <v>9</v>
      </c>
      <c r="M107" s="14">
        <v>30</v>
      </c>
      <c r="N107" s="14">
        <v>3</v>
      </c>
      <c r="O107" s="14">
        <v>2</v>
      </c>
    </row>
    <row r="108" spans="1:15" x14ac:dyDescent="0.3">
      <c r="A108" s="14" t="s">
        <v>125</v>
      </c>
      <c r="B108" s="14">
        <v>50</v>
      </c>
      <c r="C108" s="14" t="s">
        <v>12</v>
      </c>
      <c r="D108" s="14" t="s">
        <v>32</v>
      </c>
      <c r="E108" s="15">
        <v>112550</v>
      </c>
      <c r="F108" s="14" t="s">
        <v>904</v>
      </c>
      <c r="G108" s="14" t="s">
        <v>25</v>
      </c>
      <c r="H108" s="14" t="s">
        <v>920</v>
      </c>
      <c r="I108" s="14" t="s">
        <v>918</v>
      </c>
      <c r="J108" s="14" t="s">
        <v>921</v>
      </c>
      <c r="K108" s="14">
        <v>30</v>
      </c>
      <c r="L108" s="14">
        <v>3</v>
      </c>
      <c r="M108" s="14">
        <v>28</v>
      </c>
      <c r="N108" s="14">
        <v>8</v>
      </c>
      <c r="O108" s="14">
        <v>0</v>
      </c>
    </row>
    <row r="109" spans="1:15" x14ac:dyDescent="0.3">
      <c r="A109" s="14" t="s">
        <v>126</v>
      </c>
      <c r="B109" s="14">
        <v>25</v>
      </c>
      <c r="C109" s="14" t="s">
        <v>7</v>
      </c>
      <c r="D109" s="14" t="s">
        <v>17</v>
      </c>
      <c r="E109" s="15">
        <v>88330</v>
      </c>
      <c r="F109" s="14" t="s">
        <v>904</v>
      </c>
      <c r="G109" s="14" t="s">
        <v>25</v>
      </c>
      <c r="H109" s="14" t="s">
        <v>63</v>
      </c>
      <c r="I109" s="14" t="s">
        <v>916</v>
      </c>
      <c r="J109" s="14" t="s">
        <v>921</v>
      </c>
      <c r="K109" s="14">
        <v>10</v>
      </c>
      <c r="L109" s="14">
        <v>1</v>
      </c>
      <c r="M109" s="14">
        <v>6</v>
      </c>
      <c r="N109" s="14">
        <v>6</v>
      </c>
      <c r="O109" s="14">
        <v>0</v>
      </c>
    </row>
    <row r="110" spans="1:15" x14ac:dyDescent="0.3">
      <c r="A110" s="14" t="s">
        <v>127</v>
      </c>
      <c r="B110" s="14">
        <v>25</v>
      </c>
      <c r="C110" s="14" t="s">
        <v>12</v>
      </c>
      <c r="D110" s="14" t="s">
        <v>37</v>
      </c>
      <c r="E110" s="15">
        <v>116770</v>
      </c>
      <c r="F110" s="14" t="s">
        <v>22</v>
      </c>
      <c r="G110" s="14" t="s">
        <v>20</v>
      </c>
      <c r="H110" s="14" t="s">
        <v>919</v>
      </c>
      <c r="I110" s="14" t="s">
        <v>918</v>
      </c>
      <c r="J110" s="14" t="s">
        <v>915</v>
      </c>
      <c r="K110" s="14">
        <v>10</v>
      </c>
      <c r="L110" s="14">
        <v>1</v>
      </c>
      <c r="M110" s="14">
        <v>2</v>
      </c>
      <c r="N110" s="14">
        <v>2</v>
      </c>
      <c r="O110" s="14">
        <v>2</v>
      </c>
    </row>
    <row r="111" spans="1:15" x14ac:dyDescent="0.3">
      <c r="A111" s="14" t="s">
        <v>128</v>
      </c>
      <c r="B111" s="14">
        <v>22</v>
      </c>
      <c r="C111" s="14" t="s">
        <v>12</v>
      </c>
      <c r="D111" s="14" t="s">
        <v>13</v>
      </c>
      <c r="E111" s="15">
        <v>40270</v>
      </c>
      <c r="F111" s="14" t="s">
        <v>904</v>
      </c>
      <c r="G111" s="14" t="s">
        <v>25</v>
      </c>
      <c r="H111" s="14" t="s">
        <v>919</v>
      </c>
      <c r="I111" s="14" t="s">
        <v>916</v>
      </c>
      <c r="J111" s="14" t="s">
        <v>915</v>
      </c>
      <c r="K111" s="14">
        <v>10</v>
      </c>
      <c r="L111" s="14">
        <v>1</v>
      </c>
      <c r="M111" s="14">
        <v>1</v>
      </c>
      <c r="N111" s="14">
        <v>0</v>
      </c>
      <c r="O111" s="14">
        <v>0</v>
      </c>
    </row>
    <row r="112" spans="1:15" x14ac:dyDescent="0.3">
      <c r="A112" s="14" t="s">
        <v>129</v>
      </c>
      <c r="B112" s="14">
        <v>51</v>
      </c>
      <c r="C112" s="14" t="s">
        <v>7</v>
      </c>
      <c r="D112" s="14" t="s">
        <v>32</v>
      </c>
      <c r="E112" s="15">
        <v>96640</v>
      </c>
      <c r="F112" s="14" t="s">
        <v>904</v>
      </c>
      <c r="G112" s="14" t="s">
        <v>25</v>
      </c>
      <c r="H112" s="14" t="s">
        <v>919</v>
      </c>
      <c r="I112" s="14" t="s">
        <v>916</v>
      </c>
      <c r="J112" s="14" t="s">
        <v>915</v>
      </c>
      <c r="K112" s="14">
        <v>30</v>
      </c>
      <c r="L112" s="14">
        <v>3</v>
      </c>
      <c r="M112" s="14">
        <v>23</v>
      </c>
      <c r="N112" s="14">
        <v>13</v>
      </c>
      <c r="O112" s="14">
        <v>12</v>
      </c>
    </row>
    <row r="113" spans="1:15" x14ac:dyDescent="0.3">
      <c r="A113" s="14" t="s">
        <v>130</v>
      </c>
      <c r="B113" s="14">
        <v>34</v>
      </c>
      <c r="C113" s="14" t="s">
        <v>12</v>
      </c>
      <c r="D113" s="14" t="s">
        <v>37</v>
      </c>
      <c r="E113" s="15">
        <v>118100</v>
      </c>
      <c r="F113" s="14" t="s">
        <v>904</v>
      </c>
      <c r="G113" s="14" t="s">
        <v>20</v>
      </c>
      <c r="H113" s="14" t="s">
        <v>920</v>
      </c>
      <c r="I113" s="14" t="s">
        <v>916</v>
      </c>
      <c r="J113" s="14" t="s">
        <v>921</v>
      </c>
      <c r="K113" s="14">
        <v>10</v>
      </c>
      <c r="L113" s="14">
        <v>1</v>
      </c>
      <c r="M113" s="14">
        <v>9</v>
      </c>
      <c r="N113" s="14">
        <v>9</v>
      </c>
      <c r="O113" s="14">
        <v>0</v>
      </c>
    </row>
    <row r="114" spans="1:15" x14ac:dyDescent="0.3">
      <c r="A114" s="14" t="s">
        <v>131</v>
      </c>
      <c r="B114" s="14">
        <v>54</v>
      </c>
      <c r="C114" s="14" t="s">
        <v>12</v>
      </c>
      <c r="D114" s="14" t="s">
        <v>37</v>
      </c>
      <c r="E114" s="15">
        <v>43600</v>
      </c>
      <c r="F114" s="14" t="s">
        <v>9</v>
      </c>
      <c r="G114" s="14" t="s">
        <v>14</v>
      </c>
      <c r="H114" s="14" t="s">
        <v>24</v>
      </c>
      <c r="I114" s="14" t="s">
        <v>916</v>
      </c>
      <c r="J114" s="14" t="s">
        <v>921</v>
      </c>
      <c r="K114" s="14">
        <v>20</v>
      </c>
      <c r="L114" s="14">
        <v>2</v>
      </c>
      <c r="M114" s="14">
        <v>23</v>
      </c>
      <c r="N114" s="14">
        <v>5</v>
      </c>
      <c r="O114" s="14">
        <v>4</v>
      </c>
    </row>
    <row r="115" spans="1:15" x14ac:dyDescent="0.3">
      <c r="A115" s="14" t="s">
        <v>132</v>
      </c>
      <c r="B115" s="14">
        <v>24</v>
      </c>
      <c r="C115" s="14" t="s">
        <v>12</v>
      </c>
      <c r="D115" s="14" t="s">
        <v>63</v>
      </c>
      <c r="E115" s="15">
        <v>54520</v>
      </c>
      <c r="F115" s="14" t="s">
        <v>904</v>
      </c>
      <c r="G115" s="14" t="s">
        <v>25</v>
      </c>
      <c r="H115" s="14" t="s">
        <v>920</v>
      </c>
      <c r="I115" s="14" t="s">
        <v>918</v>
      </c>
      <c r="J115" s="14" t="s">
        <v>915</v>
      </c>
      <c r="K115" s="14">
        <v>0</v>
      </c>
      <c r="L115" s="14">
        <v>0</v>
      </c>
      <c r="M115" s="14">
        <v>6</v>
      </c>
      <c r="N115" s="14">
        <v>5</v>
      </c>
      <c r="O115" s="14">
        <v>1</v>
      </c>
    </row>
    <row r="116" spans="1:15" x14ac:dyDescent="0.3">
      <c r="A116" s="14" t="s">
        <v>978</v>
      </c>
      <c r="B116" s="14">
        <v>34</v>
      </c>
      <c r="C116" s="14" t="s">
        <v>7</v>
      </c>
      <c r="D116" s="14" t="s">
        <v>29</v>
      </c>
      <c r="E116" s="15">
        <v>57750</v>
      </c>
      <c r="F116" s="14" t="s">
        <v>904</v>
      </c>
      <c r="G116" s="14" t="s">
        <v>25</v>
      </c>
      <c r="H116" s="14" t="s">
        <v>920</v>
      </c>
      <c r="I116" s="14" t="s">
        <v>922</v>
      </c>
      <c r="J116" s="14" t="s">
        <v>915</v>
      </c>
      <c r="K116" s="14">
        <v>60</v>
      </c>
      <c r="L116" s="14">
        <v>6</v>
      </c>
      <c r="M116" s="14">
        <v>12</v>
      </c>
      <c r="N116" s="14">
        <v>1</v>
      </c>
      <c r="O116" s="14">
        <v>0</v>
      </c>
    </row>
    <row r="117" spans="1:15" x14ac:dyDescent="0.3">
      <c r="A117" s="14" t="s">
        <v>133</v>
      </c>
      <c r="B117" s="14">
        <v>37</v>
      </c>
      <c r="C117" s="14" t="s">
        <v>7</v>
      </c>
      <c r="D117" s="14" t="s">
        <v>29</v>
      </c>
      <c r="E117" s="15">
        <v>99970</v>
      </c>
      <c r="F117" s="14" t="s">
        <v>904</v>
      </c>
      <c r="G117" s="14" t="s">
        <v>10</v>
      </c>
      <c r="H117" s="14" t="s">
        <v>920</v>
      </c>
      <c r="I117" s="14" t="s">
        <v>916</v>
      </c>
      <c r="J117" s="14" t="s">
        <v>915</v>
      </c>
      <c r="K117" s="14">
        <v>20</v>
      </c>
      <c r="L117" s="14">
        <v>2</v>
      </c>
      <c r="M117" s="14">
        <v>12</v>
      </c>
      <c r="N117" s="14">
        <v>5</v>
      </c>
      <c r="O117" s="14">
        <v>1</v>
      </c>
    </row>
    <row r="118" spans="1:15" x14ac:dyDescent="0.3">
      <c r="A118" s="14" t="s">
        <v>134</v>
      </c>
      <c r="B118" s="14">
        <v>34</v>
      </c>
      <c r="C118" s="14" t="s">
        <v>7</v>
      </c>
      <c r="D118" s="14" t="s">
        <v>29</v>
      </c>
      <c r="E118" s="15">
        <v>62200</v>
      </c>
      <c r="F118" s="14" t="s">
        <v>9</v>
      </c>
      <c r="G118" s="14" t="s">
        <v>25</v>
      </c>
      <c r="H118" s="14" t="s">
        <v>919</v>
      </c>
      <c r="I118" s="14" t="s">
        <v>916</v>
      </c>
      <c r="J118" s="14" t="s">
        <v>915</v>
      </c>
      <c r="K118" s="14">
        <v>20</v>
      </c>
      <c r="L118" s="14">
        <v>2</v>
      </c>
      <c r="M118" s="14">
        <v>14</v>
      </c>
      <c r="N118" s="14">
        <v>11</v>
      </c>
      <c r="O118" s="14">
        <v>5</v>
      </c>
    </row>
    <row r="119" spans="1:15" x14ac:dyDescent="0.3">
      <c r="A119" s="14" t="s">
        <v>135</v>
      </c>
      <c r="B119" s="14">
        <v>36</v>
      </c>
      <c r="C119" s="14" t="s">
        <v>7</v>
      </c>
      <c r="D119" s="14" t="s">
        <v>13</v>
      </c>
      <c r="E119" s="15">
        <v>42990</v>
      </c>
      <c r="F119" s="14" t="s">
        <v>22</v>
      </c>
      <c r="G119" s="14" t="s">
        <v>25</v>
      </c>
      <c r="H119" s="14" t="s">
        <v>917</v>
      </c>
      <c r="I119" s="14" t="s">
        <v>918</v>
      </c>
      <c r="J119" s="14" t="s">
        <v>915</v>
      </c>
      <c r="K119" s="14">
        <v>0</v>
      </c>
      <c r="L119" s="14">
        <v>0</v>
      </c>
      <c r="M119" s="14">
        <v>10</v>
      </c>
      <c r="N119" s="14">
        <v>9</v>
      </c>
      <c r="O119" s="14">
        <v>2</v>
      </c>
    </row>
    <row r="120" spans="1:15" x14ac:dyDescent="0.3">
      <c r="A120" s="14" t="s">
        <v>136</v>
      </c>
      <c r="B120" s="14">
        <v>36</v>
      </c>
      <c r="C120" s="14" t="s">
        <v>7</v>
      </c>
      <c r="D120" s="14" t="s">
        <v>17</v>
      </c>
      <c r="E120" s="15">
        <v>117810</v>
      </c>
      <c r="F120" s="14" t="s">
        <v>22</v>
      </c>
      <c r="G120" s="14" t="s">
        <v>20</v>
      </c>
      <c r="H120" s="14" t="s">
        <v>920</v>
      </c>
      <c r="I120" s="14" t="s">
        <v>922</v>
      </c>
      <c r="J120" s="14" t="s">
        <v>915</v>
      </c>
      <c r="K120" s="14">
        <v>50</v>
      </c>
      <c r="L120" s="14">
        <v>5</v>
      </c>
      <c r="M120" s="14">
        <v>7</v>
      </c>
      <c r="N120" s="14">
        <v>1</v>
      </c>
      <c r="O120" s="14">
        <v>0</v>
      </c>
    </row>
    <row r="121" spans="1:15" x14ac:dyDescent="0.3">
      <c r="A121" s="14" t="s">
        <v>137</v>
      </c>
      <c r="B121" s="14">
        <v>43</v>
      </c>
      <c r="C121" s="14" t="s">
        <v>12</v>
      </c>
      <c r="D121" s="14" t="s">
        <v>45</v>
      </c>
      <c r="E121" s="15">
        <v>58130</v>
      </c>
      <c r="F121" s="14" t="s">
        <v>22</v>
      </c>
      <c r="G121" s="14" t="s">
        <v>25</v>
      </c>
      <c r="H121" s="14" t="s">
        <v>920</v>
      </c>
      <c r="I121" s="14" t="s">
        <v>918</v>
      </c>
      <c r="J121" s="14" t="s">
        <v>921</v>
      </c>
      <c r="K121" s="14">
        <v>10</v>
      </c>
      <c r="L121" s="14">
        <v>1</v>
      </c>
      <c r="M121" s="14">
        <v>25</v>
      </c>
      <c r="N121" s="14">
        <v>25</v>
      </c>
      <c r="O121" s="14">
        <v>4</v>
      </c>
    </row>
    <row r="122" spans="1:15" x14ac:dyDescent="0.3">
      <c r="A122" s="14" t="s">
        <v>138</v>
      </c>
      <c r="B122" s="14">
        <v>30</v>
      </c>
      <c r="C122" s="14" t="s">
        <v>12</v>
      </c>
      <c r="D122" s="14" t="s">
        <v>37</v>
      </c>
      <c r="E122" s="15">
        <v>86840</v>
      </c>
      <c r="F122" s="14" t="s">
        <v>9</v>
      </c>
      <c r="G122" s="14" t="s">
        <v>25</v>
      </c>
      <c r="H122" s="14" t="s">
        <v>920</v>
      </c>
      <c r="I122" s="14" t="s">
        <v>922</v>
      </c>
      <c r="J122" s="14" t="s">
        <v>915</v>
      </c>
      <c r="K122" s="14">
        <v>10</v>
      </c>
      <c r="L122" s="14">
        <v>1</v>
      </c>
      <c r="M122" s="14">
        <v>10</v>
      </c>
      <c r="N122" s="14">
        <v>10</v>
      </c>
      <c r="O122" s="14">
        <v>0</v>
      </c>
    </row>
    <row r="123" spans="1:15" x14ac:dyDescent="0.3">
      <c r="A123" s="14" t="s">
        <v>139</v>
      </c>
      <c r="B123" s="14">
        <v>33</v>
      </c>
      <c r="C123" s="14" t="s">
        <v>7</v>
      </c>
      <c r="D123" s="14" t="s">
        <v>8</v>
      </c>
      <c r="E123" s="15">
        <v>41700</v>
      </c>
      <c r="F123" s="14" t="s">
        <v>904</v>
      </c>
      <c r="G123" s="14" t="s">
        <v>10</v>
      </c>
      <c r="H123" s="14" t="s">
        <v>63</v>
      </c>
      <c r="I123" s="14" t="s">
        <v>918</v>
      </c>
      <c r="J123" s="14" t="s">
        <v>915</v>
      </c>
      <c r="K123" s="14">
        <v>0</v>
      </c>
      <c r="L123" s="14">
        <v>0</v>
      </c>
      <c r="M123" s="14">
        <v>8</v>
      </c>
      <c r="N123" s="14">
        <v>7</v>
      </c>
      <c r="O123" s="14">
        <v>0</v>
      </c>
    </row>
    <row r="124" spans="1:15" x14ac:dyDescent="0.3">
      <c r="A124" s="14" t="s">
        <v>140</v>
      </c>
      <c r="B124" s="14">
        <v>56</v>
      </c>
      <c r="C124" s="14" t="s">
        <v>7</v>
      </c>
      <c r="D124" s="14" t="s">
        <v>24</v>
      </c>
      <c r="E124" s="15">
        <v>72880</v>
      </c>
      <c r="F124" s="14" t="s">
        <v>904</v>
      </c>
      <c r="G124" s="14" t="s">
        <v>25</v>
      </c>
      <c r="H124" s="14" t="s">
        <v>920</v>
      </c>
      <c r="I124" s="14" t="s">
        <v>918</v>
      </c>
      <c r="J124" s="14" t="s">
        <v>921</v>
      </c>
      <c r="K124" s="14">
        <v>90</v>
      </c>
      <c r="L124" s="14">
        <v>9</v>
      </c>
      <c r="M124" s="14">
        <v>7</v>
      </c>
      <c r="N124" s="14">
        <v>5</v>
      </c>
      <c r="O124" s="14">
        <v>4</v>
      </c>
    </row>
    <row r="125" spans="1:15" x14ac:dyDescent="0.3">
      <c r="A125" s="14" t="s">
        <v>141</v>
      </c>
      <c r="B125" s="14">
        <v>51</v>
      </c>
      <c r="C125" s="14" t="s">
        <v>7</v>
      </c>
      <c r="D125" s="14" t="s">
        <v>19</v>
      </c>
      <c r="E125" s="15">
        <v>49670</v>
      </c>
      <c r="F125" s="14" t="s">
        <v>22</v>
      </c>
      <c r="G125" s="14" t="s">
        <v>25</v>
      </c>
      <c r="H125" s="14" t="s">
        <v>920</v>
      </c>
      <c r="I125" s="14" t="s">
        <v>916</v>
      </c>
      <c r="J125" s="14" t="s">
        <v>915</v>
      </c>
      <c r="K125" s="14">
        <v>70</v>
      </c>
      <c r="L125" s="14">
        <v>7</v>
      </c>
      <c r="M125" s="14">
        <v>23</v>
      </c>
      <c r="N125" s="14">
        <v>20</v>
      </c>
      <c r="O125" s="14">
        <v>15</v>
      </c>
    </row>
    <row r="126" spans="1:15" x14ac:dyDescent="0.3">
      <c r="A126" s="14" t="s">
        <v>142</v>
      </c>
      <c r="B126" s="14">
        <v>31</v>
      </c>
      <c r="C126" s="14" t="s">
        <v>7</v>
      </c>
      <c r="D126" s="14" t="s">
        <v>50</v>
      </c>
      <c r="E126" s="15">
        <v>117150</v>
      </c>
      <c r="F126" s="14" t="s">
        <v>904</v>
      </c>
      <c r="G126" s="14" t="s">
        <v>25</v>
      </c>
      <c r="H126" s="14" t="s">
        <v>920</v>
      </c>
      <c r="I126" s="14" t="s">
        <v>918</v>
      </c>
      <c r="J126" s="14" t="s">
        <v>921</v>
      </c>
      <c r="K126" s="14">
        <v>40</v>
      </c>
      <c r="L126" s="14">
        <v>4</v>
      </c>
      <c r="M126" s="14">
        <v>12</v>
      </c>
      <c r="N126" s="14">
        <v>7</v>
      </c>
      <c r="O126" s="14">
        <v>7</v>
      </c>
    </row>
    <row r="127" spans="1:15" x14ac:dyDescent="0.3">
      <c r="A127" s="14" t="s">
        <v>143</v>
      </c>
      <c r="B127" s="14">
        <v>26</v>
      </c>
      <c r="C127" s="14" t="s">
        <v>7</v>
      </c>
      <c r="D127" s="14" t="s">
        <v>50</v>
      </c>
      <c r="E127" s="15">
        <v>97020</v>
      </c>
      <c r="F127" s="14" t="s">
        <v>22</v>
      </c>
      <c r="G127" s="14" t="s">
        <v>25</v>
      </c>
      <c r="H127" s="14" t="s">
        <v>923</v>
      </c>
      <c r="I127" s="14" t="s">
        <v>918</v>
      </c>
      <c r="J127" s="14" t="s">
        <v>915</v>
      </c>
      <c r="K127" s="14">
        <v>10</v>
      </c>
      <c r="L127" s="14">
        <v>1</v>
      </c>
      <c r="M127" s="14">
        <v>5</v>
      </c>
      <c r="N127" s="14">
        <v>5</v>
      </c>
      <c r="O127" s="14">
        <v>4</v>
      </c>
    </row>
    <row r="128" spans="1:15" x14ac:dyDescent="0.3">
      <c r="A128" s="14" t="s">
        <v>959</v>
      </c>
      <c r="B128" s="14">
        <v>58</v>
      </c>
      <c r="C128" s="14" t="s">
        <v>7</v>
      </c>
      <c r="D128" s="14" t="s">
        <v>48</v>
      </c>
      <c r="E128" s="15">
        <v>67510</v>
      </c>
      <c r="F128" s="14" t="s">
        <v>22</v>
      </c>
      <c r="G128" s="14" t="s">
        <v>25</v>
      </c>
      <c r="H128" s="14" t="s">
        <v>919</v>
      </c>
      <c r="I128" s="14" t="s">
        <v>918</v>
      </c>
      <c r="J128" s="14" t="s">
        <v>915</v>
      </c>
      <c r="K128" s="14">
        <v>10</v>
      </c>
      <c r="L128" s="14">
        <v>1</v>
      </c>
      <c r="M128" s="14">
        <v>40</v>
      </c>
      <c r="N128" s="14">
        <v>40</v>
      </c>
      <c r="O128" s="14">
        <v>15</v>
      </c>
    </row>
    <row r="129" spans="1:15" x14ac:dyDescent="0.3">
      <c r="A129" s="14" t="s">
        <v>144</v>
      </c>
      <c r="B129" s="14">
        <v>19</v>
      </c>
      <c r="C129" s="14" t="s">
        <v>12</v>
      </c>
      <c r="D129" s="14" t="s">
        <v>32</v>
      </c>
      <c r="E129" s="15">
        <v>34830</v>
      </c>
      <c r="F129" s="14" t="s">
        <v>9</v>
      </c>
      <c r="G129" s="14" t="s">
        <v>14</v>
      </c>
      <c r="H129" s="14" t="s">
        <v>63</v>
      </c>
      <c r="I129" s="14" t="s">
        <v>916</v>
      </c>
      <c r="J129" s="14" t="s">
        <v>921</v>
      </c>
      <c r="K129" s="14">
        <v>10</v>
      </c>
      <c r="L129" s="14">
        <v>1</v>
      </c>
      <c r="M129" s="14">
        <v>0</v>
      </c>
      <c r="N129" s="14">
        <v>0</v>
      </c>
      <c r="O129" s="14">
        <v>0</v>
      </c>
    </row>
    <row r="130" spans="1:15" x14ac:dyDescent="0.3">
      <c r="A130" s="14" t="s">
        <v>977</v>
      </c>
      <c r="B130" s="14">
        <v>22</v>
      </c>
      <c r="C130" s="14" t="s">
        <v>7</v>
      </c>
      <c r="D130" s="14" t="s">
        <v>17</v>
      </c>
      <c r="E130" s="15">
        <v>38730</v>
      </c>
      <c r="F130" s="14" t="s">
        <v>22</v>
      </c>
      <c r="G130" s="14" t="s">
        <v>25</v>
      </c>
      <c r="H130" s="14" t="s">
        <v>917</v>
      </c>
      <c r="I130" s="14" t="s">
        <v>918</v>
      </c>
      <c r="J130" s="14" t="s">
        <v>915</v>
      </c>
      <c r="K130" s="14">
        <v>0</v>
      </c>
      <c r="L130" s="14">
        <v>0</v>
      </c>
      <c r="M130" s="14">
        <v>3</v>
      </c>
      <c r="N130" s="14">
        <v>2</v>
      </c>
      <c r="O130" s="14">
        <v>2</v>
      </c>
    </row>
    <row r="131" spans="1:15" x14ac:dyDescent="0.3">
      <c r="A131" s="14" t="s">
        <v>145</v>
      </c>
      <c r="B131" s="14">
        <v>49</v>
      </c>
      <c r="C131" s="14" t="s">
        <v>7</v>
      </c>
      <c r="D131" s="14" t="s">
        <v>24</v>
      </c>
      <c r="E131" s="15">
        <v>96790</v>
      </c>
      <c r="F131" s="14" t="s">
        <v>904</v>
      </c>
      <c r="G131" s="14" t="s">
        <v>25</v>
      </c>
      <c r="H131" s="14" t="s">
        <v>919</v>
      </c>
      <c r="I131" s="14" t="s">
        <v>918</v>
      </c>
      <c r="J131" s="14" t="s">
        <v>915</v>
      </c>
      <c r="K131" s="14">
        <v>10</v>
      </c>
      <c r="L131" s="14">
        <v>1</v>
      </c>
      <c r="M131" s="14">
        <v>16</v>
      </c>
      <c r="N131" s="14">
        <v>15</v>
      </c>
      <c r="O131" s="14">
        <v>5</v>
      </c>
    </row>
    <row r="132" spans="1:15" x14ac:dyDescent="0.3">
      <c r="A132" s="14" t="s">
        <v>92</v>
      </c>
      <c r="B132" s="14">
        <v>43</v>
      </c>
      <c r="C132" s="14" t="s">
        <v>12</v>
      </c>
      <c r="D132" s="14" t="s">
        <v>45</v>
      </c>
      <c r="E132" s="15">
        <v>68040</v>
      </c>
      <c r="F132" s="14" t="s">
        <v>22</v>
      </c>
      <c r="G132" s="14" t="s">
        <v>14</v>
      </c>
      <c r="H132" s="14" t="s">
        <v>919</v>
      </c>
      <c r="I132" s="14" t="s">
        <v>916</v>
      </c>
      <c r="J132" s="14" t="s">
        <v>915</v>
      </c>
      <c r="K132" s="14">
        <v>40</v>
      </c>
      <c r="L132" s="14">
        <v>4</v>
      </c>
      <c r="M132" s="14">
        <v>18</v>
      </c>
      <c r="N132" s="14">
        <v>3</v>
      </c>
      <c r="O132" s="14">
        <v>1</v>
      </c>
    </row>
    <row r="133" spans="1:15" x14ac:dyDescent="0.3">
      <c r="A133" s="14" t="s">
        <v>146</v>
      </c>
      <c r="B133" s="14">
        <v>50</v>
      </c>
      <c r="C133" s="14" t="s">
        <v>7</v>
      </c>
      <c r="D133" s="14" t="s">
        <v>48</v>
      </c>
      <c r="E133" s="15">
        <v>88510</v>
      </c>
      <c r="F133" s="14" t="s">
        <v>22</v>
      </c>
      <c r="G133" s="14" t="s">
        <v>25</v>
      </c>
      <c r="H133" s="14" t="s">
        <v>63</v>
      </c>
      <c r="I133" s="14" t="s">
        <v>916</v>
      </c>
      <c r="J133" s="14" t="s">
        <v>915</v>
      </c>
      <c r="K133" s="14">
        <v>40</v>
      </c>
      <c r="L133" s="14">
        <v>4</v>
      </c>
      <c r="M133" s="14">
        <v>16</v>
      </c>
      <c r="N133" s="14">
        <v>2</v>
      </c>
      <c r="O133" s="14">
        <v>2</v>
      </c>
    </row>
    <row r="134" spans="1:15" x14ac:dyDescent="0.3">
      <c r="A134" s="14" t="s">
        <v>147</v>
      </c>
      <c r="B134" s="14">
        <v>31</v>
      </c>
      <c r="C134" s="14" t="s">
        <v>12</v>
      </c>
      <c r="D134" s="14" t="s">
        <v>24</v>
      </c>
      <c r="E134" s="15">
        <v>65350</v>
      </c>
      <c r="F134" s="14" t="s">
        <v>904</v>
      </c>
      <c r="G134" s="14" t="s">
        <v>20</v>
      </c>
      <c r="H134" s="14" t="s">
        <v>920</v>
      </c>
      <c r="I134" s="14" t="s">
        <v>918</v>
      </c>
      <c r="J134" s="14" t="s">
        <v>921</v>
      </c>
      <c r="K134" s="14">
        <v>30</v>
      </c>
      <c r="L134" s="14">
        <v>3</v>
      </c>
      <c r="M134" s="14">
        <v>4</v>
      </c>
      <c r="N134" s="14">
        <v>2</v>
      </c>
      <c r="O134" s="14">
        <v>2</v>
      </c>
    </row>
    <row r="135" spans="1:15" x14ac:dyDescent="0.3">
      <c r="A135" s="14" t="s">
        <v>148</v>
      </c>
      <c r="B135" s="14">
        <v>41</v>
      </c>
      <c r="C135" s="14" t="s">
        <v>12</v>
      </c>
      <c r="D135" s="14" t="s">
        <v>37</v>
      </c>
      <c r="E135" s="15">
        <v>52000</v>
      </c>
      <c r="F135" s="14" t="s">
        <v>904</v>
      </c>
      <c r="G135" s="14" t="s">
        <v>59</v>
      </c>
      <c r="H135" s="14" t="s">
        <v>920</v>
      </c>
      <c r="I135" s="14" t="s">
        <v>922</v>
      </c>
      <c r="J135" s="14" t="s">
        <v>921</v>
      </c>
      <c r="K135" s="14">
        <v>30</v>
      </c>
      <c r="L135" s="14">
        <v>3</v>
      </c>
      <c r="M135" s="14">
        <v>12</v>
      </c>
      <c r="N135" s="14">
        <v>9</v>
      </c>
      <c r="O135" s="14">
        <v>0</v>
      </c>
    </row>
    <row r="136" spans="1:15" x14ac:dyDescent="0.3">
      <c r="A136" s="14" t="s">
        <v>149</v>
      </c>
      <c r="B136" s="14">
        <v>26</v>
      </c>
      <c r="C136" s="14" t="s">
        <v>12</v>
      </c>
      <c r="D136" s="14" t="s">
        <v>24</v>
      </c>
      <c r="E136" s="15">
        <v>85740</v>
      </c>
      <c r="F136" s="14" t="s">
        <v>904</v>
      </c>
      <c r="G136" s="14" t="s">
        <v>25</v>
      </c>
      <c r="H136" s="14" t="s">
        <v>920</v>
      </c>
      <c r="I136" s="14" t="s">
        <v>918</v>
      </c>
      <c r="J136" s="14" t="s">
        <v>915</v>
      </c>
      <c r="K136" s="14">
        <v>10</v>
      </c>
      <c r="L136" s="14">
        <v>1</v>
      </c>
      <c r="M136" s="14">
        <v>8</v>
      </c>
      <c r="N136" s="14">
        <v>8</v>
      </c>
      <c r="O136" s="14">
        <v>5</v>
      </c>
    </row>
    <row r="137" spans="1:15" x14ac:dyDescent="0.3">
      <c r="A137" s="14" t="s">
        <v>150</v>
      </c>
      <c r="B137" s="14">
        <v>36</v>
      </c>
      <c r="C137" s="14" t="s">
        <v>7</v>
      </c>
      <c r="D137" s="14" t="s">
        <v>17</v>
      </c>
      <c r="E137" s="15">
        <v>92500</v>
      </c>
      <c r="F137" s="14" t="s">
        <v>22</v>
      </c>
      <c r="G137" s="14" t="s">
        <v>25</v>
      </c>
      <c r="H137" s="14" t="s">
        <v>919</v>
      </c>
      <c r="I137" s="14" t="s">
        <v>922</v>
      </c>
      <c r="J137" s="14" t="s">
        <v>915</v>
      </c>
      <c r="K137" s="14">
        <v>60</v>
      </c>
      <c r="L137" s="14">
        <v>6</v>
      </c>
      <c r="M137" s="14">
        <v>7</v>
      </c>
      <c r="N137" s="14">
        <v>3</v>
      </c>
      <c r="O137" s="14">
        <v>0</v>
      </c>
    </row>
    <row r="138" spans="1:15" x14ac:dyDescent="0.3">
      <c r="A138" s="14" t="s">
        <v>151</v>
      </c>
      <c r="B138" s="14">
        <v>51</v>
      </c>
      <c r="C138" s="14" t="s">
        <v>7</v>
      </c>
      <c r="D138" s="14" t="s">
        <v>50</v>
      </c>
      <c r="E138" s="15">
        <v>80770</v>
      </c>
      <c r="F138" s="14" t="s">
        <v>9</v>
      </c>
      <c r="G138" s="14" t="s">
        <v>14</v>
      </c>
      <c r="H138" s="14" t="s">
        <v>920</v>
      </c>
      <c r="I138" s="14" t="s">
        <v>916</v>
      </c>
      <c r="J138" s="14" t="s">
        <v>915</v>
      </c>
      <c r="K138" s="14">
        <v>20</v>
      </c>
      <c r="L138" s="14">
        <v>2</v>
      </c>
      <c r="M138" s="14">
        <v>18</v>
      </c>
      <c r="N138" s="14">
        <v>4</v>
      </c>
      <c r="O138" s="14">
        <v>0</v>
      </c>
    </row>
    <row r="139" spans="1:15" x14ac:dyDescent="0.3">
      <c r="A139" s="14" t="s">
        <v>152</v>
      </c>
      <c r="B139" s="14">
        <v>39</v>
      </c>
      <c r="C139" s="14" t="s">
        <v>12</v>
      </c>
      <c r="D139" s="14" t="s">
        <v>13</v>
      </c>
      <c r="E139" s="15">
        <v>67820</v>
      </c>
      <c r="F139" s="14" t="s">
        <v>904</v>
      </c>
      <c r="G139" s="14" t="s">
        <v>14</v>
      </c>
      <c r="H139" s="14" t="s">
        <v>920</v>
      </c>
      <c r="I139" s="14" t="s">
        <v>918</v>
      </c>
      <c r="J139" s="14" t="s">
        <v>915</v>
      </c>
      <c r="K139" s="14">
        <v>40</v>
      </c>
      <c r="L139" s="14">
        <v>4</v>
      </c>
      <c r="M139" s="14">
        <v>17</v>
      </c>
      <c r="N139" s="14">
        <v>15</v>
      </c>
      <c r="O139" s="14">
        <v>5</v>
      </c>
    </row>
    <row r="140" spans="1:15" x14ac:dyDescent="0.3">
      <c r="A140" s="14" t="s">
        <v>153</v>
      </c>
      <c r="B140" s="14">
        <v>25</v>
      </c>
      <c r="C140" s="14" t="s">
        <v>12</v>
      </c>
      <c r="D140" s="14" t="s">
        <v>29</v>
      </c>
      <c r="E140" s="15">
        <v>41160</v>
      </c>
      <c r="F140" s="14" t="s">
        <v>9</v>
      </c>
      <c r="G140" s="14" t="s">
        <v>25</v>
      </c>
      <c r="H140" s="14" t="s">
        <v>920</v>
      </c>
      <c r="I140" s="14" t="s">
        <v>918</v>
      </c>
      <c r="J140" s="14" t="s">
        <v>915</v>
      </c>
      <c r="K140" s="14">
        <v>20</v>
      </c>
      <c r="L140" s="14">
        <v>2</v>
      </c>
      <c r="M140" s="14">
        <v>6</v>
      </c>
      <c r="N140" s="14">
        <v>2</v>
      </c>
      <c r="O140" s="14">
        <v>2</v>
      </c>
    </row>
    <row r="141" spans="1:15" x14ac:dyDescent="0.3">
      <c r="A141" s="14" t="s">
        <v>154</v>
      </c>
      <c r="B141" s="14">
        <v>30</v>
      </c>
      <c r="C141" s="14" t="s">
        <v>12</v>
      </c>
      <c r="D141" s="14" t="s">
        <v>24</v>
      </c>
      <c r="E141" s="15">
        <v>48060</v>
      </c>
      <c r="F141" s="14" t="s">
        <v>22</v>
      </c>
      <c r="G141" s="14" t="s">
        <v>46</v>
      </c>
      <c r="H141" s="14" t="s">
        <v>24</v>
      </c>
      <c r="I141" s="14" t="s">
        <v>918</v>
      </c>
      <c r="J141" s="14" t="s">
        <v>921</v>
      </c>
      <c r="K141" s="14">
        <v>0</v>
      </c>
      <c r="L141" s="14">
        <v>0</v>
      </c>
      <c r="M141" s="14">
        <v>12</v>
      </c>
      <c r="N141" s="14">
        <v>11</v>
      </c>
      <c r="O141" s="14">
        <v>4</v>
      </c>
    </row>
    <row r="142" spans="1:15" x14ac:dyDescent="0.3">
      <c r="A142" s="14" t="s">
        <v>155</v>
      </c>
      <c r="B142" s="14">
        <v>32</v>
      </c>
      <c r="C142" s="14" t="s">
        <v>7</v>
      </c>
      <c r="D142" s="14" t="s">
        <v>32</v>
      </c>
      <c r="E142" s="15">
        <v>56830</v>
      </c>
      <c r="F142" s="14" t="s">
        <v>9</v>
      </c>
      <c r="G142" s="14" t="s">
        <v>59</v>
      </c>
      <c r="H142" s="14" t="s">
        <v>919</v>
      </c>
      <c r="I142" s="14" t="s">
        <v>916</v>
      </c>
      <c r="J142" s="14" t="s">
        <v>915</v>
      </c>
      <c r="K142" s="14">
        <v>70</v>
      </c>
      <c r="L142" s="14">
        <v>7</v>
      </c>
      <c r="M142" s="14">
        <v>10</v>
      </c>
      <c r="N142" s="14">
        <v>5</v>
      </c>
      <c r="O142" s="14">
        <v>0</v>
      </c>
    </row>
    <row r="143" spans="1:15" x14ac:dyDescent="0.3">
      <c r="A143" s="14" t="s">
        <v>156</v>
      </c>
      <c r="B143" s="14">
        <v>45</v>
      </c>
      <c r="C143" s="14" t="s">
        <v>12</v>
      </c>
      <c r="D143" s="14" t="s">
        <v>24</v>
      </c>
      <c r="E143" s="15">
        <v>72500</v>
      </c>
      <c r="F143" s="14" t="s">
        <v>9</v>
      </c>
      <c r="G143" s="14" t="s">
        <v>25</v>
      </c>
      <c r="H143" s="14" t="s">
        <v>919</v>
      </c>
      <c r="I143" s="14" t="s">
        <v>916</v>
      </c>
      <c r="J143" s="14" t="s">
        <v>915</v>
      </c>
      <c r="K143" s="14">
        <v>50</v>
      </c>
      <c r="L143" s="14">
        <v>5</v>
      </c>
      <c r="M143" s="14">
        <v>9</v>
      </c>
      <c r="N143" s="14">
        <v>6</v>
      </c>
      <c r="O143" s="14">
        <v>0</v>
      </c>
    </row>
    <row r="144" spans="1:15" x14ac:dyDescent="0.3">
      <c r="A144" s="14" t="s">
        <v>157</v>
      </c>
      <c r="B144" s="14">
        <v>38</v>
      </c>
      <c r="C144" s="14" t="s">
        <v>12</v>
      </c>
      <c r="D144" s="14" t="s">
        <v>45</v>
      </c>
      <c r="E144" s="15">
        <v>57080</v>
      </c>
      <c r="F144" s="14" t="s">
        <v>9</v>
      </c>
      <c r="G144" s="14" t="s">
        <v>14</v>
      </c>
      <c r="H144" s="14" t="s">
        <v>917</v>
      </c>
      <c r="I144" s="14" t="s">
        <v>916</v>
      </c>
      <c r="J144" s="14" t="s">
        <v>921</v>
      </c>
      <c r="K144" s="14">
        <v>30</v>
      </c>
      <c r="L144" s="14">
        <v>3</v>
      </c>
      <c r="M144" s="14">
        <v>19</v>
      </c>
      <c r="N144" s="14">
        <v>3</v>
      </c>
      <c r="O144" s="14">
        <v>2</v>
      </c>
    </row>
    <row r="145" spans="1:15" x14ac:dyDescent="0.3">
      <c r="A145" s="14" t="s">
        <v>158</v>
      </c>
      <c r="B145" s="14">
        <v>30</v>
      </c>
      <c r="C145" s="14" t="s">
        <v>7</v>
      </c>
      <c r="D145" s="14" t="s">
        <v>8</v>
      </c>
      <c r="E145" s="15">
        <v>104080</v>
      </c>
      <c r="F145" s="14" t="s">
        <v>22</v>
      </c>
      <c r="G145" s="14" t="s">
        <v>10</v>
      </c>
      <c r="H145" s="14" t="s">
        <v>920</v>
      </c>
      <c r="I145" s="14" t="s">
        <v>916</v>
      </c>
      <c r="J145" s="14" t="s">
        <v>915</v>
      </c>
      <c r="K145" s="14">
        <v>10</v>
      </c>
      <c r="L145" s="14">
        <v>1</v>
      </c>
      <c r="M145" s="14">
        <v>5</v>
      </c>
      <c r="N145" s="14">
        <v>5</v>
      </c>
      <c r="O145" s="14">
        <v>0</v>
      </c>
    </row>
    <row r="146" spans="1:15" x14ac:dyDescent="0.3">
      <c r="A146" s="14" t="s">
        <v>159</v>
      </c>
      <c r="B146" s="14">
        <v>32</v>
      </c>
      <c r="C146" s="14" t="s">
        <v>7</v>
      </c>
      <c r="D146" s="14" t="s">
        <v>32</v>
      </c>
      <c r="E146" s="15">
        <v>29770</v>
      </c>
      <c r="F146" s="14" t="s">
        <v>904</v>
      </c>
      <c r="G146" s="14" t="s">
        <v>59</v>
      </c>
      <c r="H146" s="14" t="s">
        <v>919</v>
      </c>
      <c r="I146" s="14" t="s">
        <v>922</v>
      </c>
      <c r="J146" s="14" t="s">
        <v>915</v>
      </c>
      <c r="K146" s="14">
        <v>0</v>
      </c>
      <c r="L146" s="14">
        <v>0</v>
      </c>
      <c r="M146" s="14">
        <v>9</v>
      </c>
      <c r="N146" s="14">
        <v>8</v>
      </c>
      <c r="O146" s="14">
        <v>0</v>
      </c>
    </row>
    <row r="147" spans="1:15" x14ac:dyDescent="0.3">
      <c r="A147" s="14" t="s">
        <v>23</v>
      </c>
      <c r="B147" s="14">
        <v>30</v>
      </c>
      <c r="C147" s="14" t="s">
        <v>7</v>
      </c>
      <c r="D147" s="14" t="s">
        <v>24</v>
      </c>
      <c r="E147" s="15">
        <v>48690</v>
      </c>
      <c r="F147" s="14" t="s">
        <v>22</v>
      </c>
      <c r="G147" s="14" t="s">
        <v>14</v>
      </c>
      <c r="H147" s="14" t="s">
        <v>917</v>
      </c>
      <c r="I147" s="14" t="s">
        <v>922</v>
      </c>
      <c r="J147" s="14" t="s">
        <v>915</v>
      </c>
      <c r="K147" s="14">
        <v>50</v>
      </c>
      <c r="L147" s="14">
        <v>5</v>
      </c>
      <c r="M147" s="14">
        <v>8</v>
      </c>
      <c r="N147" s="14">
        <v>3</v>
      </c>
      <c r="O147" s="14">
        <v>2</v>
      </c>
    </row>
    <row r="148" spans="1:15" x14ac:dyDescent="0.3">
      <c r="A148" s="14" t="s">
        <v>160</v>
      </c>
      <c r="B148" s="14">
        <v>30</v>
      </c>
      <c r="C148" s="14" t="s">
        <v>7</v>
      </c>
      <c r="D148" s="14" t="s">
        <v>13</v>
      </c>
      <c r="E148" s="15">
        <v>70080</v>
      </c>
      <c r="F148" s="14" t="s">
        <v>22</v>
      </c>
      <c r="G148" s="14" t="s">
        <v>20</v>
      </c>
      <c r="H148" s="14" t="s">
        <v>919</v>
      </c>
      <c r="I148" s="14" t="s">
        <v>916</v>
      </c>
      <c r="J148" s="14" t="s">
        <v>915</v>
      </c>
      <c r="K148" s="14">
        <v>0</v>
      </c>
      <c r="L148" s="14">
        <v>0</v>
      </c>
      <c r="M148" s="14">
        <v>6</v>
      </c>
      <c r="N148" s="14">
        <v>5</v>
      </c>
      <c r="O148" s="14">
        <v>1</v>
      </c>
    </row>
    <row r="149" spans="1:15" x14ac:dyDescent="0.3">
      <c r="A149" s="14" t="s">
        <v>161</v>
      </c>
      <c r="B149" s="14">
        <v>41</v>
      </c>
      <c r="C149" s="14" t="s">
        <v>7</v>
      </c>
      <c r="D149" s="14" t="s">
        <v>37</v>
      </c>
      <c r="E149" s="15">
        <v>88510</v>
      </c>
      <c r="F149" s="14" t="s">
        <v>904</v>
      </c>
      <c r="G149" s="14" t="s">
        <v>10</v>
      </c>
      <c r="H149" s="14" t="s">
        <v>920</v>
      </c>
      <c r="I149" s="14" t="s">
        <v>922</v>
      </c>
      <c r="J149" s="14" t="s">
        <v>915</v>
      </c>
      <c r="K149" s="14">
        <v>40</v>
      </c>
      <c r="L149" s="14">
        <v>4</v>
      </c>
      <c r="M149" s="14">
        <v>21</v>
      </c>
      <c r="N149" s="14">
        <v>7</v>
      </c>
      <c r="O149" s="14">
        <v>7</v>
      </c>
    </row>
    <row r="150" spans="1:15" x14ac:dyDescent="0.3">
      <c r="A150" s="14" t="s">
        <v>162</v>
      </c>
      <c r="B150" s="14">
        <v>41</v>
      </c>
      <c r="C150" s="14" t="s">
        <v>12</v>
      </c>
      <c r="D150" s="14" t="s">
        <v>32</v>
      </c>
      <c r="E150" s="15">
        <v>69190</v>
      </c>
      <c r="F150" s="14" t="s">
        <v>9</v>
      </c>
      <c r="G150" s="14" t="s">
        <v>46</v>
      </c>
      <c r="H150" s="14" t="s">
        <v>920</v>
      </c>
      <c r="I150" s="14" t="s">
        <v>918</v>
      </c>
      <c r="J150" s="14" t="s">
        <v>915</v>
      </c>
      <c r="K150" s="14">
        <v>20</v>
      </c>
      <c r="L150" s="14">
        <v>2</v>
      </c>
      <c r="M150" s="14">
        <v>7</v>
      </c>
      <c r="N150" s="14">
        <v>5</v>
      </c>
      <c r="O150" s="14">
        <v>1</v>
      </c>
    </row>
    <row r="151" spans="1:15" x14ac:dyDescent="0.3">
      <c r="A151" s="14" t="s">
        <v>163</v>
      </c>
      <c r="B151" s="14">
        <v>19</v>
      </c>
      <c r="C151" s="14" t="s">
        <v>7</v>
      </c>
      <c r="D151" s="14" t="s">
        <v>50</v>
      </c>
      <c r="E151" s="15">
        <v>37920</v>
      </c>
      <c r="F151" s="14" t="s">
        <v>22</v>
      </c>
      <c r="G151" s="14" t="s">
        <v>25</v>
      </c>
      <c r="H151" s="14" t="s">
        <v>919</v>
      </c>
      <c r="I151" s="14" t="s">
        <v>916</v>
      </c>
      <c r="J151" s="14" t="s">
        <v>915</v>
      </c>
      <c r="K151" s="14">
        <v>10</v>
      </c>
      <c r="L151" s="14">
        <v>1</v>
      </c>
      <c r="M151" s="14">
        <v>1</v>
      </c>
      <c r="N151" s="14">
        <v>1</v>
      </c>
      <c r="O151" s="14">
        <v>0</v>
      </c>
    </row>
    <row r="152" spans="1:15" x14ac:dyDescent="0.3">
      <c r="A152" s="14" t="s">
        <v>164</v>
      </c>
      <c r="B152" s="14">
        <v>40</v>
      </c>
      <c r="C152" s="14" t="s">
        <v>7</v>
      </c>
      <c r="D152" s="14" t="s">
        <v>32</v>
      </c>
      <c r="E152" s="15">
        <v>89120</v>
      </c>
      <c r="F152" s="14" t="s">
        <v>22</v>
      </c>
      <c r="G152" s="14" t="s">
        <v>46</v>
      </c>
      <c r="H152" s="14" t="s">
        <v>919</v>
      </c>
      <c r="I152" s="14" t="s">
        <v>922</v>
      </c>
      <c r="J152" s="14" t="s">
        <v>915</v>
      </c>
      <c r="K152" s="14">
        <v>10</v>
      </c>
      <c r="L152" s="14">
        <v>1</v>
      </c>
      <c r="M152" s="14">
        <v>20</v>
      </c>
      <c r="N152" s="14">
        <v>20</v>
      </c>
      <c r="O152" s="14">
        <v>2</v>
      </c>
    </row>
    <row r="153" spans="1:15" x14ac:dyDescent="0.3">
      <c r="A153" s="14" t="s">
        <v>976</v>
      </c>
      <c r="B153" s="14">
        <v>35</v>
      </c>
      <c r="C153" s="14" t="s">
        <v>12</v>
      </c>
      <c r="D153" s="14" t="s">
        <v>63</v>
      </c>
      <c r="E153" s="15">
        <v>48140</v>
      </c>
      <c r="F153" s="14" t="s">
        <v>904</v>
      </c>
      <c r="G153" s="14" t="s">
        <v>59</v>
      </c>
      <c r="H153" s="14" t="s">
        <v>63</v>
      </c>
      <c r="I153" s="14" t="s">
        <v>918</v>
      </c>
      <c r="J153" s="14" t="s">
        <v>915</v>
      </c>
      <c r="K153" s="14">
        <v>10</v>
      </c>
      <c r="L153" s="14">
        <v>1</v>
      </c>
      <c r="M153" s="14">
        <v>10</v>
      </c>
      <c r="N153" s="14">
        <v>10</v>
      </c>
      <c r="O153" s="14">
        <v>0</v>
      </c>
    </row>
    <row r="154" spans="1:15" x14ac:dyDescent="0.3">
      <c r="A154" s="14" t="s">
        <v>165</v>
      </c>
      <c r="B154" s="14">
        <v>53</v>
      </c>
      <c r="C154" s="14" t="s">
        <v>7</v>
      </c>
      <c r="D154" s="14" t="s">
        <v>17</v>
      </c>
      <c r="E154" s="15">
        <v>69340</v>
      </c>
      <c r="F154" s="14" t="s">
        <v>9</v>
      </c>
      <c r="G154" s="14" t="s">
        <v>14</v>
      </c>
      <c r="H154" s="14" t="s">
        <v>63</v>
      </c>
      <c r="I154" s="14" t="s">
        <v>918</v>
      </c>
      <c r="J154" s="14" t="s">
        <v>921</v>
      </c>
      <c r="K154" s="14">
        <v>20</v>
      </c>
      <c r="L154" s="14">
        <v>2</v>
      </c>
      <c r="M154" s="14">
        <v>13</v>
      </c>
      <c r="N154" s="14">
        <v>7</v>
      </c>
      <c r="O154" s="14">
        <v>4</v>
      </c>
    </row>
    <row r="155" spans="1:15" x14ac:dyDescent="0.3">
      <c r="A155" s="14" t="s">
        <v>166</v>
      </c>
      <c r="B155" s="14">
        <v>45</v>
      </c>
      <c r="C155" s="14" t="s">
        <v>7</v>
      </c>
      <c r="D155" s="14" t="s">
        <v>17</v>
      </c>
      <c r="E155" s="15">
        <v>71330</v>
      </c>
      <c r="F155" s="14" t="s">
        <v>9</v>
      </c>
      <c r="G155" s="14" t="s">
        <v>25</v>
      </c>
      <c r="H155" s="14" t="s">
        <v>920</v>
      </c>
      <c r="I155" s="14" t="s">
        <v>922</v>
      </c>
      <c r="J155" s="14" t="s">
        <v>915</v>
      </c>
      <c r="K155" s="14">
        <v>80</v>
      </c>
      <c r="L155" s="14">
        <v>8</v>
      </c>
      <c r="M155" s="14">
        <v>20</v>
      </c>
      <c r="N155" s="14">
        <v>17</v>
      </c>
      <c r="O155" s="14">
        <v>0</v>
      </c>
    </row>
    <row r="156" spans="1:15" x14ac:dyDescent="0.3">
      <c r="A156" s="14" t="s">
        <v>167</v>
      </c>
      <c r="B156" s="14">
        <v>32</v>
      </c>
      <c r="C156" s="14" t="s">
        <v>12</v>
      </c>
      <c r="D156" s="14" t="s">
        <v>45</v>
      </c>
      <c r="E156" s="15">
        <v>67620</v>
      </c>
      <c r="F156" s="14" t="s">
        <v>9</v>
      </c>
      <c r="G156" s="14" t="s">
        <v>46</v>
      </c>
      <c r="H156" s="14" t="s">
        <v>63</v>
      </c>
      <c r="I156" s="14" t="s">
        <v>916</v>
      </c>
      <c r="J156" s="14" t="s">
        <v>915</v>
      </c>
      <c r="K156" s="14">
        <v>10</v>
      </c>
      <c r="L156" s="14">
        <v>1</v>
      </c>
      <c r="M156" s="14">
        <v>9</v>
      </c>
      <c r="N156" s="14">
        <v>9</v>
      </c>
      <c r="O156" s="14">
        <v>3</v>
      </c>
    </row>
    <row r="157" spans="1:15" x14ac:dyDescent="0.3">
      <c r="A157" s="14" t="s">
        <v>153</v>
      </c>
      <c r="B157" s="14">
        <v>29</v>
      </c>
      <c r="C157" s="14" t="s">
        <v>12</v>
      </c>
      <c r="D157" s="14" t="s">
        <v>29</v>
      </c>
      <c r="E157" s="15">
        <v>69740</v>
      </c>
      <c r="F157" s="14" t="s">
        <v>904</v>
      </c>
      <c r="G157" s="14" t="s">
        <v>20</v>
      </c>
      <c r="H157" s="14" t="s">
        <v>917</v>
      </c>
      <c r="I157" s="14" t="s">
        <v>918</v>
      </c>
      <c r="J157" s="14" t="s">
        <v>915</v>
      </c>
      <c r="K157" s="14">
        <v>10</v>
      </c>
      <c r="L157" s="14">
        <v>1</v>
      </c>
      <c r="M157" s="14">
        <v>10</v>
      </c>
      <c r="N157" s="14">
        <v>10</v>
      </c>
      <c r="O157" s="14">
        <v>0</v>
      </c>
    </row>
    <row r="158" spans="1:15" x14ac:dyDescent="0.3">
      <c r="A158" s="14" t="s">
        <v>168</v>
      </c>
      <c r="B158" s="14">
        <v>51</v>
      </c>
      <c r="C158" s="14" t="s">
        <v>12</v>
      </c>
      <c r="D158" s="14" t="s">
        <v>29</v>
      </c>
      <c r="E158" s="15">
        <v>44300</v>
      </c>
      <c r="F158" s="14" t="s">
        <v>22</v>
      </c>
      <c r="G158" s="14" t="s">
        <v>25</v>
      </c>
      <c r="H158" s="14" t="s">
        <v>919</v>
      </c>
      <c r="I158" s="14" t="s">
        <v>918</v>
      </c>
      <c r="J158" s="14" t="s">
        <v>915</v>
      </c>
      <c r="K158" s="14">
        <v>20</v>
      </c>
      <c r="L158" s="14">
        <v>2</v>
      </c>
      <c r="M158" s="14">
        <v>10</v>
      </c>
      <c r="N158" s="14">
        <v>1</v>
      </c>
      <c r="O158" s="14">
        <v>0</v>
      </c>
    </row>
    <row r="159" spans="1:15" x14ac:dyDescent="0.3">
      <c r="A159" s="14" t="s">
        <v>169</v>
      </c>
      <c r="B159" s="14">
        <v>58</v>
      </c>
      <c r="C159" s="14" t="s">
        <v>12</v>
      </c>
      <c r="D159" s="14" t="s">
        <v>50</v>
      </c>
      <c r="E159" s="15">
        <v>40560</v>
      </c>
      <c r="F159" s="14" t="s">
        <v>22</v>
      </c>
      <c r="G159" s="14" t="s">
        <v>25</v>
      </c>
      <c r="H159" s="14" t="s">
        <v>919</v>
      </c>
      <c r="I159" s="14" t="s">
        <v>918</v>
      </c>
      <c r="J159" s="14" t="s">
        <v>921</v>
      </c>
      <c r="K159" s="14">
        <v>40</v>
      </c>
      <c r="L159" s="14">
        <v>4</v>
      </c>
      <c r="M159" s="14">
        <v>9</v>
      </c>
      <c r="N159" s="14">
        <v>1</v>
      </c>
      <c r="O159" s="14">
        <v>0</v>
      </c>
    </row>
    <row r="160" spans="1:15" x14ac:dyDescent="0.3">
      <c r="A160" s="14" t="s">
        <v>170</v>
      </c>
      <c r="B160" s="14">
        <v>40</v>
      </c>
      <c r="C160" s="14" t="s">
        <v>12</v>
      </c>
      <c r="D160" s="14" t="s">
        <v>48</v>
      </c>
      <c r="E160" s="15">
        <v>115230</v>
      </c>
      <c r="F160" s="14" t="s">
        <v>9</v>
      </c>
      <c r="G160" s="14" t="s">
        <v>14</v>
      </c>
      <c r="H160" s="14" t="s">
        <v>63</v>
      </c>
      <c r="I160" s="14" t="s">
        <v>918</v>
      </c>
      <c r="J160" s="14" t="s">
        <v>915</v>
      </c>
      <c r="K160" s="14">
        <v>70</v>
      </c>
      <c r="L160" s="14">
        <v>7</v>
      </c>
      <c r="M160" s="14">
        <v>15</v>
      </c>
      <c r="N160" s="14">
        <v>12</v>
      </c>
      <c r="O160" s="14">
        <v>2</v>
      </c>
    </row>
    <row r="161" spans="1:15" x14ac:dyDescent="0.3">
      <c r="A161" s="14" t="s">
        <v>171</v>
      </c>
      <c r="B161" s="14">
        <v>34</v>
      </c>
      <c r="C161" s="14" t="s">
        <v>12</v>
      </c>
      <c r="D161" s="14" t="s">
        <v>17</v>
      </c>
      <c r="E161" s="15">
        <v>39750</v>
      </c>
      <c r="F161" s="14" t="s">
        <v>22</v>
      </c>
      <c r="G161" s="14" t="s">
        <v>10</v>
      </c>
      <c r="H161" s="14" t="s">
        <v>63</v>
      </c>
      <c r="I161" s="14" t="s">
        <v>918</v>
      </c>
      <c r="J161" s="14" t="s">
        <v>915</v>
      </c>
      <c r="K161" s="14">
        <v>60</v>
      </c>
      <c r="L161" s="14">
        <v>6</v>
      </c>
      <c r="M161" s="14">
        <v>6</v>
      </c>
      <c r="N161" s="14">
        <v>4</v>
      </c>
      <c r="O161" s="14">
        <v>1</v>
      </c>
    </row>
    <row r="162" spans="1:15" x14ac:dyDescent="0.3">
      <c r="A162" s="14" t="s">
        <v>172</v>
      </c>
      <c r="B162" s="14">
        <v>22</v>
      </c>
      <c r="C162" s="14" t="s">
        <v>7</v>
      </c>
      <c r="D162" s="14" t="s">
        <v>19</v>
      </c>
      <c r="E162" s="15">
        <v>72880</v>
      </c>
      <c r="F162" s="14" t="s">
        <v>9</v>
      </c>
      <c r="G162" s="14" t="s">
        <v>25</v>
      </c>
      <c r="H162" s="14" t="s">
        <v>919</v>
      </c>
      <c r="I162" s="14" t="s">
        <v>918</v>
      </c>
      <c r="J162" s="14" t="s">
        <v>915</v>
      </c>
      <c r="K162" s="14">
        <v>10</v>
      </c>
      <c r="L162" s="14">
        <v>1</v>
      </c>
      <c r="M162" s="14">
        <v>2</v>
      </c>
      <c r="N162" s="14">
        <v>2</v>
      </c>
      <c r="O162" s="14">
        <v>2</v>
      </c>
    </row>
    <row r="163" spans="1:15" x14ac:dyDescent="0.3">
      <c r="A163" s="14" t="s">
        <v>173</v>
      </c>
      <c r="B163" s="14">
        <v>27</v>
      </c>
      <c r="C163" s="14" t="s">
        <v>12</v>
      </c>
      <c r="D163" s="14" t="s">
        <v>24</v>
      </c>
      <c r="E163" s="15">
        <v>108970</v>
      </c>
      <c r="F163" s="14" t="s">
        <v>904</v>
      </c>
      <c r="G163" s="14" t="s">
        <v>10</v>
      </c>
      <c r="H163" s="14" t="s">
        <v>919</v>
      </c>
      <c r="I163" s="14" t="s">
        <v>922</v>
      </c>
      <c r="J163" s="14" t="s">
        <v>915</v>
      </c>
      <c r="K163" s="14">
        <v>60</v>
      </c>
      <c r="L163" s="14">
        <v>6</v>
      </c>
      <c r="M163" s="14">
        <v>6</v>
      </c>
      <c r="N163" s="14">
        <v>2</v>
      </c>
      <c r="O163" s="14">
        <v>2</v>
      </c>
    </row>
    <row r="164" spans="1:15" x14ac:dyDescent="0.3">
      <c r="A164" s="14" t="s">
        <v>174</v>
      </c>
      <c r="B164" s="14">
        <v>28</v>
      </c>
      <c r="C164" s="14" t="s">
        <v>7</v>
      </c>
      <c r="D164" s="14" t="s">
        <v>63</v>
      </c>
      <c r="E164" s="15">
        <v>112570</v>
      </c>
      <c r="F164" s="14" t="s">
        <v>22</v>
      </c>
      <c r="G164" s="14" t="s">
        <v>14</v>
      </c>
      <c r="H164" s="14" t="s">
        <v>919</v>
      </c>
      <c r="I164" s="14" t="s">
        <v>918</v>
      </c>
      <c r="J164" s="14" t="s">
        <v>915</v>
      </c>
      <c r="K164" s="14">
        <v>10</v>
      </c>
      <c r="L164" s="14">
        <v>1</v>
      </c>
      <c r="M164" s="14">
        <v>5</v>
      </c>
      <c r="N164" s="14">
        <v>5</v>
      </c>
      <c r="O164" s="14">
        <v>0</v>
      </c>
    </row>
    <row r="165" spans="1:15" x14ac:dyDescent="0.3">
      <c r="A165" s="14" t="s">
        <v>175</v>
      </c>
      <c r="B165" s="14">
        <v>57</v>
      </c>
      <c r="C165" s="14" t="s">
        <v>12</v>
      </c>
      <c r="D165" s="14" t="s">
        <v>32</v>
      </c>
      <c r="E165" s="15">
        <v>56810</v>
      </c>
      <c r="F165" s="14" t="s">
        <v>9</v>
      </c>
      <c r="G165" s="14" t="s">
        <v>59</v>
      </c>
      <c r="H165" s="14" t="s">
        <v>920</v>
      </c>
      <c r="I165" s="14" t="s">
        <v>922</v>
      </c>
      <c r="J165" s="14" t="s">
        <v>921</v>
      </c>
      <c r="K165" s="14">
        <v>30</v>
      </c>
      <c r="L165" s="14">
        <v>3</v>
      </c>
      <c r="M165" s="14">
        <v>12</v>
      </c>
      <c r="N165" s="14">
        <v>5</v>
      </c>
      <c r="O165" s="14">
        <v>1</v>
      </c>
    </row>
    <row r="166" spans="1:15" x14ac:dyDescent="0.3">
      <c r="A166" s="14" t="s">
        <v>176</v>
      </c>
      <c r="B166" s="14">
        <v>27</v>
      </c>
      <c r="C166" s="14" t="s">
        <v>12</v>
      </c>
      <c r="D166" s="14" t="s">
        <v>13</v>
      </c>
      <c r="E166" s="15">
        <v>42950</v>
      </c>
      <c r="F166" s="14" t="s">
        <v>9</v>
      </c>
      <c r="G166" s="14" t="s">
        <v>14</v>
      </c>
      <c r="H166" s="14" t="s">
        <v>919</v>
      </c>
      <c r="I166" s="14" t="s">
        <v>922</v>
      </c>
      <c r="J166" s="14" t="s">
        <v>921</v>
      </c>
      <c r="K166" s="14">
        <v>10</v>
      </c>
      <c r="L166" s="14">
        <v>1</v>
      </c>
      <c r="M166" s="14">
        <v>1</v>
      </c>
      <c r="N166" s="14">
        <v>1</v>
      </c>
      <c r="O166" s="14">
        <v>0</v>
      </c>
    </row>
    <row r="167" spans="1:15" x14ac:dyDescent="0.3">
      <c r="A167" s="14" t="s">
        <v>177</v>
      </c>
      <c r="B167" s="14">
        <v>50</v>
      </c>
      <c r="C167" s="14" t="s">
        <v>12</v>
      </c>
      <c r="D167" s="14" t="s">
        <v>29</v>
      </c>
      <c r="E167" s="15">
        <v>42820</v>
      </c>
      <c r="F167" s="14" t="s">
        <v>9</v>
      </c>
      <c r="G167" s="14" t="s">
        <v>20</v>
      </c>
      <c r="H167" s="14" t="s">
        <v>920</v>
      </c>
      <c r="I167" s="14" t="s">
        <v>916</v>
      </c>
      <c r="J167" s="14" t="s">
        <v>915</v>
      </c>
      <c r="K167" s="14">
        <v>30</v>
      </c>
      <c r="L167" s="14">
        <v>3</v>
      </c>
      <c r="M167" s="14">
        <v>21</v>
      </c>
      <c r="N167" s="14">
        <v>5</v>
      </c>
      <c r="O167" s="14">
        <v>4</v>
      </c>
    </row>
    <row r="168" spans="1:15" x14ac:dyDescent="0.3">
      <c r="A168" s="14" t="s">
        <v>178</v>
      </c>
      <c r="B168" s="14">
        <v>41</v>
      </c>
      <c r="C168" s="14" t="s">
        <v>12</v>
      </c>
      <c r="D168" s="14" t="s">
        <v>8</v>
      </c>
      <c r="E168" s="15">
        <v>57080</v>
      </c>
      <c r="F168" s="14" t="s">
        <v>22</v>
      </c>
      <c r="G168" s="14" t="s">
        <v>14</v>
      </c>
      <c r="H168" s="14" t="s">
        <v>920</v>
      </c>
      <c r="I168" s="14" t="s">
        <v>922</v>
      </c>
      <c r="J168" s="14" t="s">
        <v>915</v>
      </c>
      <c r="K168" s="14">
        <v>40</v>
      </c>
      <c r="L168" s="14">
        <v>4</v>
      </c>
      <c r="M168" s="14">
        <v>13</v>
      </c>
      <c r="N168" s="14">
        <v>9</v>
      </c>
      <c r="O168" s="14">
        <v>1</v>
      </c>
    </row>
    <row r="169" spans="1:15" x14ac:dyDescent="0.3">
      <c r="A169" s="14" t="s">
        <v>179</v>
      </c>
      <c r="B169" s="14">
        <v>30</v>
      </c>
      <c r="C169" s="14" t="s">
        <v>7</v>
      </c>
      <c r="D169" s="14" t="s">
        <v>37</v>
      </c>
      <c r="E169" s="15">
        <v>101670</v>
      </c>
      <c r="F169" s="14" t="s">
        <v>904</v>
      </c>
      <c r="G169" s="14" t="s">
        <v>25</v>
      </c>
      <c r="H169" s="14" t="s">
        <v>920</v>
      </c>
      <c r="I169" s="14" t="s">
        <v>918</v>
      </c>
      <c r="J169" s="14" t="s">
        <v>915</v>
      </c>
      <c r="K169" s="14">
        <v>20</v>
      </c>
      <c r="L169" s="14">
        <v>2</v>
      </c>
      <c r="M169" s="14">
        <v>12</v>
      </c>
      <c r="N169" s="14">
        <v>10</v>
      </c>
      <c r="O169" s="14">
        <v>7</v>
      </c>
    </row>
    <row r="170" spans="1:15" x14ac:dyDescent="0.3">
      <c r="A170" s="14" t="s">
        <v>145</v>
      </c>
      <c r="B170" s="14">
        <v>38</v>
      </c>
      <c r="C170" s="14" t="s">
        <v>7</v>
      </c>
      <c r="D170" s="14" t="s">
        <v>24</v>
      </c>
      <c r="E170" s="15">
        <v>104750</v>
      </c>
      <c r="F170" s="14" t="s">
        <v>9</v>
      </c>
      <c r="G170" s="14" t="s">
        <v>25</v>
      </c>
      <c r="H170" s="14" t="s">
        <v>920</v>
      </c>
      <c r="I170" s="14" t="s">
        <v>916</v>
      </c>
      <c r="J170" s="14" t="s">
        <v>915</v>
      </c>
      <c r="K170" s="14">
        <v>40</v>
      </c>
      <c r="L170" s="14">
        <v>4</v>
      </c>
      <c r="M170" s="14">
        <v>12</v>
      </c>
      <c r="N170" s="14">
        <v>8</v>
      </c>
      <c r="O170" s="14">
        <v>0</v>
      </c>
    </row>
    <row r="171" spans="1:15" x14ac:dyDescent="0.3">
      <c r="A171" s="14" t="s">
        <v>180</v>
      </c>
      <c r="B171" s="14">
        <v>32</v>
      </c>
      <c r="C171" s="14" t="s">
        <v>7</v>
      </c>
      <c r="D171" s="14" t="s">
        <v>45</v>
      </c>
      <c r="E171" s="15">
        <v>43330</v>
      </c>
      <c r="F171" s="14" t="s">
        <v>22</v>
      </c>
      <c r="G171" s="14" t="s">
        <v>25</v>
      </c>
      <c r="H171" s="14" t="s">
        <v>920</v>
      </c>
      <c r="I171" s="14" t="s">
        <v>916</v>
      </c>
      <c r="J171" s="14" t="s">
        <v>915</v>
      </c>
      <c r="K171" s="14">
        <v>30</v>
      </c>
      <c r="L171" s="14">
        <v>3</v>
      </c>
      <c r="M171" s="14">
        <v>8</v>
      </c>
      <c r="N171" s="14">
        <v>5</v>
      </c>
      <c r="O171" s="14">
        <v>1</v>
      </c>
    </row>
    <row r="172" spans="1:15" x14ac:dyDescent="0.3">
      <c r="A172" s="14" t="s">
        <v>181</v>
      </c>
      <c r="B172" s="14">
        <v>27</v>
      </c>
      <c r="C172" s="14" t="s">
        <v>7</v>
      </c>
      <c r="D172" s="14" t="s">
        <v>13</v>
      </c>
      <c r="E172" s="15">
        <v>61430</v>
      </c>
      <c r="F172" s="14" t="s">
        <v>22</v>
      </c>
      <c r="G172" s="14" t="s">
        <v>20</v>
      </c>
      <c r="H172" s="14" t="s">
        <v>917</v>
      </c>
      <c r="I172" s="14" t="s">
        <v>918</v>
      </c>
      <c r="J172" s="14" t="s">
        <v>921</v>
      </c>
      <c r="K172" s="14">
        <v>0</v>
      </c>
      <c r="L172" s="14">
        <v>0</v>
      </c>
      <c r="M172" s="14">
        <v>6</v>
      </c>
      <c r="N172" s="14">
        <v>5</v>
      </c>
      <c r="O172" s="14">
        <v>1</v>
      </c>
    </row>
    <row r="173" spans="1:15" x14ac:dyDescent="0.3">
      <c r="A173" s="14" t="s">
        <v>182</v>
      </c>
      <c r="B173" s="14">
        <v>19</v>
      </c>
      <c r="C173" s="14" t="s">
        <v>12</v>
      </c>
      <c r="D173" s="14" t="s">
        <v>48</v>
      </c>
      <c r="E173" s="15">
        <v>105800</v>
      </c>
      <c r="F173" s="14" t="s">
        <v>904</v>
      </c>
      <c r="G173" s="14" t="s">
        <v>20</v>
      </c>
      <c r="H173" s="14" t="s">
        <v>917</v>
      </c>
      <c r="I173" s="14" t="s">
        <v>916</v>
      </c>
      <c r="J173" s="14" t="s">
        <v>915</v>
      </c>
      <c r="K173" s="14">
        <v>0</v>
      </c>
      <c r="L173" s="14">
        <v>0</v>
      </c>
      <c r="M173" s="14">
        <v>1</v>
      </c>
      <c r="N173" s="14">
        <v>0</v>
      </c>
      <c r="O173" s="14">
        <v>0</v>
      </c>
    </row>
    <row r="174" spans="1:15" x14ac:dyDescent="0.3">
      <c r="A174" s="14" t="s">
        <v>183</v>
      </c>
      <c r="B174" s="14">
        <v>36</v>
      </c>
      <c r="C174" s="14" t="s">
        <v>12</v>
      </c>
      <c r="D174" s="14" t="s">
        <v>29</v>
      </c>
      <c r="E174" s="15">
        <v>99470</v>
      </c>
      <c r="F174" s="14" t="s">
        <v>22</v>
      </c>
      <c r="G174" s="14" t="s">
        <v>20</v>
      </c>
      <c r="H174" s="14" t="s">
        <v>919</v>
      </c>
      <c r="I174" s="14" t="s">
        <v>916</v>
      </c>
      <c r="J174" s="14" t="s">
        <v>915</v>
      </c>
      <c r="K174" s="14">
        <v>40</v>
      </c>
      <c r="L174" s="14">
        <v>4</v>
      </c>
      <c r="M174" s="14">
        <v>13</v>
      </c>
      <c r="N174" s="14">
        <v>8</v>
      </c>
      <c r="O174" s="14">
        <v>7</v>
      </c>
    </row>
    <row r="175" spans="1:15" x14ac:dyDescent="0.3">
      <c r="A175" s="14" t="s">
        <v>184</v>
      </c>
      <c r="B175" s="14">
        <v>30</v>
      </c>
      <c r="C175" s="14" t="s">
        <v>12</v>
      </c>
      <c r="D175" s="14" t="s">
        <v>50</v>
      </c>
      <c r="E175" s="15">
        <v>68890</v>
      </c>
      <c r="F175" s="14" t="s">
        <v>904</v>
      </c>
      <c r="G175" s="14" t="s">
        <v>25</v>
      </c>
      <c r="H175" s="14" t="s">
        <v>919</v>
      </c>
      <c r="I175" s="14" t="s">
        <v>922</v>
      </c>
      <c r="J175" s="14" t="s">
        <v>915</v>
      </c>
      <c r="K175" s="14">
        <v>10</v>
      </c>
      <c r="L175" s="14">
        <v>1</v>
      </c>
      <c r="M175" s="14">
        <v>12</v>
      </c>
      <c r="N175" s="14">
        <v>12</v>
      </c>
      <c r="O175" s="14">
        <v>6</v>
      </c>
    </row>
    <row r="176" spans="1:15" x14ac:dyDescent="0.3">
      <c r="A176" s="14" t="s">
        <v>185</v>
      </c>
      <c r="B176" s="14">
        <v>45</v>
      </c>
      <c r="C176" s="14" t="s">
        <v>7</v>
      </c>
      <c r="D176" s="14" t="s">
        <v>8</v>
      </c>
      <c r="E176" s="15">
        <v>58860</v>
      </c>
      <c r="F176" s="14" t="s">
        <v>904</v>
      </c>
      <c r="G176" s="14" t="s">
        <v>25</v>
      </c>
      <c r="H176" s="14" t="s">
        <v>920</v>
      </c>
      <c r="I176" s="14" t="s">
        <v>922</v>
      </c>
      <c r="J176" s="14" t="s">
        <v>921</v>
      </c>
      <c r="K176" s="14">
        <v>40</v>
      </c>
      <c r="L176" s="14">
        <v>4</v>
      </c>
      <c r="M176" s="14">
        <v>9</v>
      </c>
      <c r="N176" s="14">
        <v>5</v>
      </c>
      <c r="O176" s="14">
        <v>0</v>
      </c>
    </row>
    <row r="177" spans="1:15" x14ac:dyDescent="0.3">
      <c r="A177" s="14" t="s">
        <v>186</v>
      </c>
      <c r="B177" s="14">
        <v>56</v>
      </c>
      <c r="C177" s="14" t="s">
        <v>7</v>
      </c>
      <c r="D177" s="14" t="s">
        <v>63</v>
      </c>
      <c r="E177" s="15">
        <v>86940</v>
      </c>
      <c r="F177" s="14" t="s">
        <v>904</v>
      </c>
      <c r="G177" s="14" t="s">
        <v>25</v>
      </c>
      <c r="H177" s="14" t="s">
        <v>920</v>
      </c>
      <c r="I177" s="14" t="s">
        <v>922</v>
      </c>
      <c r="J177" s="14" t="s">
        <v>921</v>
      </c>
      <c r="K177" s="14">
        <v>40</v>
      </c>
      <c r="L177" s="14">
        <v>4</v>
      </c>
      <c r="M177" s="14">
        <v>19</v>
      </c>
      <c r="N177" s="14">
        <v>2</v>
      </c>
      <c r="O177" s="14">
        <v>2</v>
      </c>
    </row>
    <row r="178" spans="1:15" x14ac:dyDescent="0.3">
      <c r="A178" s="14" t="s">
        <v>187</v>
      </c>
      <c r="B178" s="14">
        <v>33</v>
      </c>
      <c r="C178" s="14" t="s">
        <v>7</v>
      </c>
      <c r="D178" s="14" t="s">
        <v>63</v>
      </c>
      <c r="E178" s="15">
        <v>118120</v>
      </c>
      <c r="F178" s="14" t="s">
        <v>904</v>
      </c>
      <c r="G178" s="14" t="s">
        <v>25</v>
      </c>
      <c r="H178" s="14" t="s">
        <v>920</v>
      </c>
      <c r="I178" s="14" t="s">
        <v>916</v>
      </c>
      <c r="J178" s="14" t="s">
        <v>915</v>
      </c>
      <c r="K178" s="14">
        <v>0</v>
      </c>
      <c r="L178" s="14">
        <v>0</v>
      </c>
      <c r="M178" s="14">
        <v>4</v>
      </c>
      <c r="N178" s="14">
        <v>3</v>
      </c>
      <c r="O178" s="14">
        <v>0</v>
      </c>
    </row>
    <row r="179" spans="1:15" x14ac:dyDescent="0.3">
      <c r="A179" s="14" t="s">
        <v>188</v>
      </c>
      <c r="B179" s="14">
        <v>19</v>
      </c>
      <c r="C179" s="14" t="s">
        <v>12</v>
      </c>
      <c r="D179" s="14" t="s">
        <v>13</v>
      </c>
      <c r="E179" s="15">
        <v>91120</v>
      </c>
      <c r="F179" s="14" t="s">
        <v>22</v>
      </c>
      <c r="G179" s="14" t="s">
        <v>10</v>
      </c>
      <c r="H179" s="14" t="s">
        <v>920</v>
      </c>
      <c r="I179" s="14" t="s">
        <v>916</v>
      </c>
      <c r="J179" s="14" t="s">
        <v>915</v>
      </c>
      <c r="K179" s="14">
        <v>10</v>
      </c>
      <c r="L179" s="14">
        <v>1</v>
      </c>
      <c r="M179" s="14">
        <v>1</v>
      </c>
      <c r="N179" s="14">
        <v>1</v>
      </c>
      <c r="O179" s="14">
        <v>1</v>
      </c>
    </row>
    <row r="180" spans="1:15" x14ac:dyDescent="0.3">
      <c r="A180" s="14" t="s">
        <v>189</v>
      </c>
      <c r="B180" s="14">
        <v>46</v>
      </c>
      <c r="C180" s="14" t="s">
        <v>7</v>
      </c>
      <c r="D180" s="14" t="s">
        <v>48</v>
      </c>
      <c r="E180" s="15">
        <v>41420</v>
      </c>
      <c r="F180" s="14" t="s">
        <v>904</v>
      </c>
      <c r="G180" s="14" t="s">
        <v>20</v>
      </c>
      <c r="H180" s="14" t="s">
        <v>63</v>
      </c>
      <c r="I180" s="14" t="s">
        <v>922</v>
      </c>
      <c r="J180" s="14" t="s">
        <v>915</v>
      </c>
      <c r="K180" s="14">
        <v>10</v>
      </c>
      <c r="L180" s="14">
        <v>1</v>
      </c>
      <c r="M180" s="14">
        <v>24</v>
      </c>
      <c r="N180" s="14">
        <v>24</v>
      </c>
      <c r="O180" s="14">
        <v>15</v>
      </c>
    </row>
    <row r="181" spans="1:15" x14ac:dyDescent="0.3">
      <c r="A181" s="14" t="s">
        <v>190</v>
      </c>
      <c r="B181" s="14">
        <v>38</v>
      </c>
      <c r="C181" s="14" t="s">
        <v>7</v>
      </c>
      <c r="D181" s="14" t="s">
        <v>32</v>
      </c>
      <c r="E181" s="15">
        <v>86010</v>
      </c>
      <c r="F181" s="14" t="s">
        <v>904</v>
      </c>
      <c r="G181" s="14" t="s">
        <v>10</v>
      </c>
      <c r="H181" s="14" t="s">
        <v>920</v>
      </c>
      <c r="I181" s="14" t="s">
        <v>916</v>
      </c>
      <c r="J181" s="14" t="s">
        <v>915</v>
      </c>
      <c r="K181" s="14">
        <v>10</v>
      </c>
      <c r="L181" s="14">
        <v>1</v>
      </c>
      <c r="M181" s="14">
        <v>2</v>
      </c>
      <c r="N181" s="14">
        <v>2</v>
      </c>
      <c r="O181" s="14">
        <v>2</v>
      </c>
    </row>
    <row r="182" spans="1:15" x14ac:dyDescent="0.3">
      <c r="A182" s="14" t="s">
        <v>191</v>
      </c>
      <c r="B182" s="14">
        <v>31</v>
      </c>
      <c r="C182" s="14" t="s">
        <v>12</v>
      </c>
      <c r="D182" s="14" t="s">
        <v>37</v>
      </c>
      <c r="E182" s="15">
        <v>30080</v>
      </c>
      <c r="F182" s="14" t="s">
        <v>904</v>
      </c>
      <c r="G182" s="14" t="s">
        <v>14</v>
      </c>
      <c r="H182" s="14" t="s">
        <v>919</v>
      </c>
      <c r="I182" s="14" t="s">
        <v>918</v>
      </c>
      <c r="J182" s="14" t="s">
        <v>921</v>
      </c>
      <c r="K182" s="14">
        <v>80</v>
      </c>
      <c r="L182" s="14">
        <v>8</v>
      </c>
      <c r="M182" s="14">
        <v>7</v>
      </c>
      <c r="N182" s="14">
        <v>4</v>
      </c>
      <c r="O182" s="14">
        <v>0</v>
      </c>
    </row>
    <row r="183" spans="1:15" x14ac:dyDescent="0.3">
      <c r="A183" s="14" t="s">
        <v>192</v>
      </c>
      <c r="B183" s="14">
        <v>34</v>
      </c>
      <c r="C183" s="14" t="s">
        <v>12</v>
      </c>
      <c r="D183" s="14" t="s">
        <v>48</v>
      </c>
      <c r="E183" s="15">
        <v>96800</v>
      </c>
      <c r="F183" s="14" t="s">
        <v>904</v>
      </c>
      <c r="G183" s="14" t="s">
        <v>14</v>
      </c>
      <c r="H183" s="14" t="s">
        <v>919</v>
      </c>
      <c r="I183" s="14" t="s">
        <v>916</v>
      </c>
      <c r="J183" s="14" t="s">
        <v>915</v>
      </c>
      <c r="K183" s="14">
        <v>20</v>
      </c>
      <c r="L183" s="14">
        <v>2</v>
      </c>
      <c r="M183" s="14">
        <v>9</v>
      </c>
      <c r="N183" s="14">
        <v>3</v>
      </c>
      <c r="O183" s="14">
        <v>1</v>
      </c>
    </row>
    <row r="184" spans="1:15" x14ac:dyDescent="0.3">
      <c r="A184" s="14" t="s">
        <v>975</v>
      </c>
      <c r="B184" s="14">
        <v>41</v>
      </c>
      <c r="C184" s="14" t="s">
        <v>12</v>
      </c>
      <c r="D184" s="14" t="s">
        <v>923</v>
      </c>
      <c r="E184" s="15">
        <v>31090</v>
      </c>
      <c r="F184" s="14" t="s">
        <v>904</v>
      </c>
      <c r="G184" s="14" t="s">
        <v>25</v>
      </c>
      <c r="H184" s="14" t="s">
        <v>63</v>
      </c>
      <c r="I184" s="14" t="s">
        <v>916</v>
      </c>
      <c r="J184" s="14" t="s">
        <v>921</v>
      </c>
      <c r="K184" s="14">
        <v>10</v>
      </c>
      <c r="L184" s="14">
        <v>1</v>
      </c>
      <c r="M184" s="14">
        <v>4</v>
      </c>
      <c r="N184" s="14">
        <v>4</v>
      </c>
      <c r="O184" s="14">
        <v>0</v>
      </c>
    </row>
    <row r="185" spans="1:15" x14ac:dyDescent="0.3">
      <c r="A185" s="14" t="s">
        <v>193</v>
      </c>
      <c r="B185" s="14">
        <v>50</v>
      </c>
      <c r="C185" s="14" t="s">
        <v>12</v>
      </c>
      <c r="D185" s="14" t="s">
        <v>13</v>
      </c>
      <c r="E185" s="15">
        <v>96140</v>
      </c>
      <c r="F185" s="14" t="s">
        <v>904</v>
      </c>
      <c r="G185" s="14" t="s">
        <v>25</v>
      </c>
      <c r="H185" s="14" t="s">
        <v>919</v>
      </c>
      <c r="I185" s="14" t="s">
        <v>918</v>
      </c>
      <c r="J185" s="14" t="s">
        <v>915</v>
      </c>
      <c r="K185" s="14">
        <v>20</v>
      </c>
      <c r="L185" s="14">
        <v>2</v>
      </c>
      <c r="M185" s="14">
        <v>5</v>
      </c>
      <c r="N185" s="14">
        <v>3</v>
      </c>
      <c r="O185" s="14">
        <v>0</v>
      </c>
    </row>
    <row r="186" spans="1:15" x14ac:dyDescent="0.3">
      <c r="A186" s="14" t="s">
        <v>194</v>
      </c>
      <c r="B186" s="14">
        <v>53</v>
      </c>
      <c r="C186" s="14" t="s">
        <v>12</v>
      </c>
      <c r="D186" s="14" t="s">
        <v>19</v>
      </c>
      <c r="E186" s="15">
        <v>98640</v>
      </c>
      <c r="F186" s="14" t="s">
        <v>9</v>
      </c>
      <c r="G186" s="14" t="s">
        <v>25</v>
      </c>
      <c r="H186" s="14" t="s">
        <v>919</v>
      </c>
      <c r="I186" s="14" t="s">
        <v>922</v>
      </c>
      <c r="J186" s="14" t="s">
        <v>915</v>
      </c>
      <c r="K186" s="14">
        <v>10</v>
      </c>
      <c r="L186" s="14">
        <v>1</v>
      </c>
      <c r="M186" s="14">
        <v>5</v>
      </c>
      <c r="N186" s="14">
        <v>4</v>
      </c>
      <c r="O186" s="14">
        <v>1</v>
      </c>
    </row>
    <row r="187" spans="1:15" x14ac:dyDescent="0.3">
      <c r="A187" s="14" t="s">
        <v>195</v>
      </c>
      <c r="B187" s="14">
        <v>33</v>
      </c>
      <c r="C187" s="14" t="s">
        <v>12</v>
      </c>
      <c r="D187" s="14" t="s">
        <v>63</v>
      </c>
      <c r="E187" s="15">
        <v>71510</v>
      </c>
      <c r="F187" s="14" t="s">
        <v>904</v>
      </c>
      <c r="G187" s="14" t="s">
        <v>20</v>
      </c>
      <c r="H187" s="14" t="s">
        <v>919</v>
      </c>
      <c r="I187" s="14" t="s">
        <v>918</v>
      </c>
      <c r="J187" s="14" t="s">
        <v>915</v>
      </c>
      <c r="K187" s="14">
        <v>10</v>
      </c>
      <c r="L187" s="14">
        <v>1</v>
      </c>
      <c r="M187" s="14">
        <v>8</v>
      </c>
      <c r="N187" s="14">
        <v>8</v>
      </c>
      <c r="O187" s="14">
        <v>1</v>
      </c>
    </row>
    <row r="188" spans="1:15" x14ac:dyDescent="0.3">
      <c r="A188" s="14" t="s">
        <v>196</v>
      </c>
      <c r="B188" s="14">
        <v>40</v>
      </c>
      <c r="C188" s="14" t="s">
        <v>7</v>
      </c>
      <c r="D188" s="14" t="s">
        <v>45</v>
      </c>
      <c r="E188" s="15">
        <v>86490</v>
      </c>
      <c r="F188" s="14" t="s">
        <v>22</v>
      </c>
      <c r="G188" s="14" t="s">
        <v>14</v>
      </c>
      <c r="H188" s="14" t="s">
        <v>919</v>
      </c>
      <c r="I188" s="14" t="s">
        <v>918</v>
      </c>
      <c r="J188" s="14" t="s">
        <v>915</v>
      </c>
      <c r="K188" s="14">
        <v>10</v>
      </c>
      <c r="L188" s="14">
        <v>1</v>
      </c>
      <c r="M188" s="14">
        <v>21</v>
      </c>
      <c r="N188" s="14">
        <v>20</v>
      </c>
      <c r="O188" s="14">
        <v>9</v>
      </c>
    </row>
    <row r="189" spans="1:15" x14ac:dyDescent="0.3">
      <c r="A189" s="14" t="s">
        <v>197</v>
      </c>
      <c r="B189" s="14">
        <v>55</v>
      </c>
      <c r="C189" s="14" t="s">
        <v>12</v>
      </c>
      <c r="D189" s="14" t="s">
        <v>37</v>
      </c>
      <c r="E189" s="15">
        <v>103240</v>
      </c>
      <c r="F189" s="14" t="s">
        <v>904</v>
      </c>
      <c r="G189" s="14" t="s">
        <v>25</v>
      </c>
      <c r="H189" s="14" t="s">
        <v>919</v>
      </c>
      <c r="I189" s="14" t="s">
        <v>916</v>
      </c>
      <c r="J189" s="14" t="s">
        <v>915</v>
      </c>
      <c r="K189" s="14">
        <v>80</v>
      </c>
      <c r="L189" s="14">
        <v>8</v>
      </c>
      <c r="M189" s="14">
        <v>36</v>
      </c>
      <c r="N189" s="14">
        <v>24</v>
      </c>
      <c r="O189" s="14">
        <v>2</v>
      </c>
    </row>
    <row r="190" spans="1:15" x14ac:dyDescent="0.3">
      <c r="A190" s="14" t="s">
        <v>198</v>
      </c>
      <c r="B190" s="14">
        <v>34</v>
      </c>
      <c r="C190" s="14" t="s">
        <v>7</v>
      </c>
      <c r="D190" s="14" t="s">
        <v>19</v>
      </c>
      <c r="E190" s="15">
        <v>47550</v>
      </c>
      <c r="F190" s="14" t="s">
        <v>22</v>
      </c>
      <c r="G190" s="14" t="s">
        <v>25</v>
      </c>
      <c r="H190" s="14" t="s">
        <v>920</v>
      </c>
      <c r="I190" s="14" t="s">
        <v>918</v>
      </c>
      <c r="J190" s="14" t="s">
        <v>915</v>
      </c>
      <c r="K190" s="14">
        <v>10</v>
      </c>
      <c r="L190" s="14">
        <v>1</v>
      </c>
      <c r="M190" s="14">
        <v>10</v>
      </c>
      <c r="N190" s="14">
        <v>10</v>
      </c>
      <c r="O190" s="14">
        <v>1</v>
      </c>
    </row>
    <row r="191" spans="1:15" x14ac:dyDescent="0.3">
      <c r="A191" s="14" t="s">
        <v>199</v>
      </c>
      <c r="B191" s="14">
        <v>51</v>
      </c>
      <c r="C191" s="14" t="s">
        <v>7</v>
      </c>
      <c r="D191" s="14" t="s">
        <v>48</v>
      </c>
      <c r="E191" s="15">
        <v>78490</v>
      </c>
      <c r="F191" s="14" t="s">
        <v>22</v>
      </c>
      <c r="G191" s="14" t="s">
        <v>25</v>
      </c>
      <c r="H191" s="14" t="s">
        <v>919</v>
      </c>
      <c r="I191" s="14" t="s">
        <v>916</v>
      </c>
      <c r="J191" s="14" t="s">
        <v>915</v>
      </c>
      <c r="K191" s="14">
        <v>30</v>
      </c>
      <c r="L191" s="14">
        <v>3</v>
      </c>
      <c r="M191" s="14">
        <v>21</v>
      </c>
      <c r="N191" s="14">
        <v>7</v>
      </c>
      <c r="O191" s="14">
        <v>1</v>
      </c>
    </row>
    <row r="192" spans="1:15" x14ac:dyDescent="0.3">
      <c r="A192" s="14" t="s">
        <v>200</v>
      </c>
      <c r="B192" s="14">
        <v>52</v>
      </c>
      <c r="C192" s="14" t="s">
        <v>7</v>
      </c>
      <c r="D192" s="14" t="s">
        <v>17</v>
      </c>
      <c r="E192" s="15">
        <v>61050</v>
      </c>
      <c r="F192" s="14" t="s">
        <v>9</v>
      </c>
      <c r="G192" s="14" t="s">
        <v>25</v>
      </c>
      <c r="H192" s="14" t="s">
        <v>920</v>
      </c>
      <c r="I192" s="14" t="s">
        <v>918</v>
      </c>
      <c r="J192" s="14" t="s">
        <v>915</v>
      </c>
      <c r="K192" s="14">
        <v>0</v>
      </c>
      <c r="L192" s="14">
        <v>0</v>
      </c>
      <c r="M192" s="14">
        <v>34</v>
      </c>
      <c r="N192" s="14">
        <v>33</v>
      </c>
      <c r="O192" s="14">
        <v>11</v>
      </c>
    </row>
    <row r="193" spans="1:15" x14ac:dyDescent="0.3">
      <c r="A193" s="14" t="s">
        <v>201</v>
      </c>
      <c r="B193" s="14">
        <v>27</v>
      </c>
      <c r="C193" s="14" t="s">
        <v>7</v>
      </c>
      <c r="D193" s="14" t="s">
        <v>37</v>
      </c>
      <c r="E193" s="15">
        <v>36370</v>
      </c>
      <c r="F193" s="14" t="s">
        <v>9</v>
      </c>
      <c r="G193" s="14" t="s">
        <v>14</v>
      </c>
      <c r="H193" s="14" t="s">
        <v>919</v>
      </c>
      <c r="I193" s="14" t="s">
        <v>916</v>
      </c>
      <c r="J193" s="14" t="s">
        <v>915</v>
      </c>
      <c r="K193" s="14">
        <v>10</v>
      </c>
      <c r="L193" s="14">
        <v>1</v>
      </c>
      <c r="M193" s="14">
        <v>7</v>
      </c>
      <c r="N193" s="14">
        <v>7</v>
      </c>
      <c r="O193" s="14">
        <v>0</v>
      </c>
    </row>
    <row r="194" spans="1:15" x14ac:dyDescent="0.3">
      <c r="A194" s="14" t="s">
        <v>202</v>
      </c>
      <c r="B194" s="14">
        <v>35</v>
      </c>
      <c r="C194" s="14" t="s">
        <v>12</v>
      </c>
      <c r="D194" s="14" t="s">
        <v>45</v>
      </c>
      <c r="E194" s="15">
        <v>47290</v>
      </c>
      <c r="F194" s="14" t="s">
        <v>904</v>
      </c>
      <c r="G194" s="14" t="s">
        <v>14</v>
      </c>
      <c r="H194" s="14" t="s">
        <v>920</v>
      </c>
      <c r="I194" s="14" t="s">
        <v>918</v>
      </c>
      <c r="J194" s="14" t="s">
        <v>921</v>
      </c>
      <c r="K194" s="14">
        <v>30</v>
      </c>
      <c r="L194" s="14">
        <v>3</v>
      </c>
      <c r="M194" s="14">
        <v>8</v>
      </c>
      <c r="N194" s="14">
        <v>1</v>
      </c>
      <c r="O194" s="14">
        <v>0</v>
      </c>
    </row>
    <row r="195" spans="1:15" x14ac:dyDescent="0.3">
      <c r="A195" s="14" t="s">
        <v>203</v>
      </c>
      <c r="B195" s="14">
        <v>43</v>
      </c>
      <c r="C195" s="14" t="s">
        <v>12</v>
      </c>
      <c r="D195" s="14" t="s">
        <v>8</v>
      </c>
      <c r="E195" s="15">
        <v>79650</v>
      </c>
      <c r="F195" s="14" t="s">
        <v>9</v>
      </c>
      <c r="G195" s="14" t="s">
        <v>14</v>
      </c>
      <c r="H195" s="14" t="s">
        <v>919</v>
      </c>
      <c r="I195" s="14" t="s">
        <v>922</v>
      </c>
      <c r="J195" s="14" t="s">
        <v>915</v>
      </c>
      <c r="K195" s="14">
        <v>40</v>
      </c>
      <c r="L195" s="14">
        <v>4</v>
      </c>
      <c r="M195" s="14">
        <v>7</v>
      </c>
      <c r="N195" s="14">
        <v>5</v>
      </c>
      <c r="O195" s="14">
        <v>2</v>
      </c>
    </row>
    <row r="196" spans="1:15" x14ac:dyDescent="0.3">
      <c r="A196" s="14" t="s">
        <v>204</v>
      </c>
      <c r="B196" s="14">
        <v>45</v>
      </c>
      <c r="C196" s="14" t="s">
        <v>7</v>
      </c>
      <c r="D196" s="14" t="s">
        <v>17</v>
      </c>
      <c r="E196" s="15">
        <v>119660</v>
      </c>
      <c r="F196" s="14" t="s">
        <v>904</v>
      </c>
      <c r="G196" s="14" t="s">
        <v>20</v>
      </c>
      <c r="H196" s="14" t="s">
        <v>919</v>
      </c>
      <c r="I196" s="14" t="s">
        <v>918</v>
      </c>
      <c r="J196" s="14" t="s">
        <v>915</v>
      </c>
      <c r="K196" s="14">
        <v>90</v>
      </c>
      <c r="L196" s="14">
        <v>9</v>
      </c>
      <c r="M196" s="14">
        <v>22</v>
      </c>
      <c r="N196" s="14">
        <v>20</v>
      </c>
      <c r="O196" s="14">
        <v>11</v>
      </c>
    </row>
    <row r="197" spans="1:15" x14ac:dyDescent="0.3">
      <c r="A197" s="14" t="s">
        <v>205</v>
      </c>
      <c r="B197" s="14">
        <v>37</v>
      </c>
      <c r="C197" s="14" t="s">
        <v>12</v>
      </c>
      <c r="D197" s="14" t="s">
        <v>13</v>
      </c>
      <c r="E197" s="15">
        <v>43200</v>
      </c>
      <c r="F197" s="14" t="s">
        <v>904</v>
      </c>
      <c r="G197" s="14" t="s">
        <v>14</v>
      </c>
      <c r="H197" s="14" t="s">
        <v>920</v>
      </c>
      <c r="I197" s="14" t="s">
        <v>918</v>
      </c>
      <c r="J197" s="14" t="s">
        <v>921</v>
      </c>
      <c r="K197" s="14">
        <v>10</v>
      </c>
      <c r="L197" s="14">
        <v>1</v>
      </c>
      <c r="M197" s="14">
        <v>8</v>
      </c>
      <c r="N197" s="14">
        <v>8</v>
      </c>
      <c r="O197" s="14">
        <v>1</v>
      </c>
    </row>
    <row r="198" spans="1:15" x14ac:dyDescent="0.3">
      <c r="A198" s="14" t="s">
        <v>206</v>
      </c>
      <c r="B198" s="14">
        <v>35</v>
      </c>
      <c r="C198" s="14" t="s">
        <v>12</v>
      </c>
      <c r="D198" s="14" t="s">
        <v>8</v>
      </c>
      <c r="E198" s="15">
        <v>89830</v>
      </c>
      <c r="F198" s="14" t="s">
        <v>904</v>
      </c>
      <c r="G198" s="14" t="s">
        <v>25</v>
      </c>
      <c r="H198" s="14" t="s">
        <v>919</v>
      </c>
      <c r="I198" s="14" t="s">
        <v>916</v>
      </c>
      <c r="J198" s="14" t="s">
        <v>915</v>
      </c>
      <c r="K198" s="14">
        <v>50</v>
      </c>
      <c r="L198" s="14">
        <v>5</v>
      </c>
      <c r="M198" s="14">
        <v>10</v>
      </c>
      <c r="N198" s="14">
        <v>6</v>
      </c>
      <c r="O198" s="14">
        <v>1</v>
      </c>
    </row>
    <row r="199" spans="1:15" x14ac:dyDescent="0.3">
      <c r="A199" s="14" t="s">
        <v>207</v>
      </c>
      <c r="B199" s="14">
        <v>42</v>
      </c>
      <c r="C199" s="14" t="s">
        <v>7</v>
      </c>
      <c r="D199" s="14" t="s">
        <v>8</v>
      </c>
      <c r="E199" s="15">
        <v>91500</v>
      </c>
      <c r="F199" s="14" t="s">
        <v>22</v>
      </c>
      <c r="G199" s="14" t="s">
        <v>25</v>
      </c>
      <c r="H199" s="14" t="s">
        <v>919</v>
      </c>
      <c r="I199" s="14" t="s">
        <v>922</v>
      </c>
      <c r="J199" s="14" t="s">
        <v>915</v>
      </c>
      <c r="K199" s="14">
        <v>20</v>
      </c>
      <c r="L199" s="14">
        <v>2</v>
      </c>
      <c r="M199" s="14">
        <v>11</v>
      </c>
      <c r="N199" s="14">
        <v>5</v>
      </c>
      <c r="O199" s="14">
        <v>0</v>
      </c>
    </row>
    <row r="200" spans="1:15" x14ac:dyDescent="0.3">
      <c r="A200" s="14" t="s">
        <v>208</v>
      </c>
      <c r="B200" s="14">
        <v>38</v>
      </c>
      <c r="C200" s="14" t="s">
        <v>12</v>
      </c>
      <c r="D200" s="14" t="s">
        <v>13</v>
      </c>
      <c r="E200" s="15">
        <v>29670</v>
      </c>
      <c r="F200" s="14" t="s">
        <v>22</v>
      </c>
      <c r="G200" s="14" t="s">
        <v>25</v>
      </c>
      <c r="H200" s="14" t="s">
        <v>920</v>
      </c>
      <c r="I200" s="14" t="s">
        <v>918</v>
      </c>
      <c r="J200" s="14" t="s">
        <v>915</v>
      </c>
      <c r="K200" s="14">
        <v>90</v>
      </c>
      <c r="L200" s="14">
        <v>9</v>
      </c>
      <c r="M200" s="14">
        <v>14</v>
      </c>
      <c r="N200" s="14">
        <v>1</v>
      </c>
      <c r="O200" s="14">
        <v>0</v>
      </c>
    </row>
    <row r="201" spans="1:15" x14ac:dyDescent="0.3">
      <c r="A201" s="14" t="s">
        <v>209</v>
      </c>
      <c r="B201" s="14">
        <v>38</v>
      </c>
      <c r="C201" s="14" t="s">
        <v>12</v>
      </c>
      <c r="D201" s="14" t="s">
        <v>32</v>
      </c>
      <c r="E201" s="15">
        <v>75720</v>
      </c>
      <c r="F201" s="14" t="s">
        <v>9</v>
      </c>
      <c r="G201" s="14" t="s">
        <v>14</v>
      </c>
      <c r="H201" s="14" t="s">
        <v>917</v>
      </c>
      <c r="I201" s="14" t="s">
        <v>918</v>
      </c>
      <c r="J201" s="14" t="s">
        <v>915</v>
      </c>
      <c r="K201" s="14">
        <v>30</v>
      </c>
      <c r="L201" s="14">
        <v>3</v>
      </c>
      <c r="M201" s="14">
        <v>9</v>
      </c>
      <c r="N201" s="14">
        <v>7</v>
      </c>
      <c r="O201" s="14">
        <v>1</v>
      </c>
    </row>
    <row r="202" spans="1:15" x14ac:dyDescent="0.3">
      <c r="A202" s="14" t="s">
        <v>210</v>
      </c>
      <c r="B202" s="14">
        <v>27</v>
      </c>
      <c r="C202" s="14" t="s">
        <v>7</v>
      </c>
      <c r="D202" s="14" t="s">
        <v>29</v>
      </c>
      <c r="E202" s="15">
        <v>34830</v>
      </c>
      <c r="F202" s="14" t="s">
        <v>22</v>
      </c>
      <c r="G202" s="14" t="s">
        <v>25</v>
      </c>
      <c r="H202" s="14" t="s">
        <v>917</v>
      </c>
      <c r="I202" s="14" t="s">
        <v>918</v>
      </c>
      <c r="J202" s="14" t="s">
        <v>915</v>
      </c>
      <c r="K202" s="14">
        <v>50</v>
      </c>
      <c r="L202" s="14">
        <v>5</v>
      </c>
      <c r="M202" s="14">
        <v>6</v>
      </c>
      <c r="N202" s="14">
        <v>2</v>
      </c>
      <c r="O202" s="14">
        <v>2</v>
      </c>
    </row>
    <row r="203" spans="1:15" x14ac:dyDescent="0.3">
      <c r="A203" s="14" t="s">
        <v>211</v>
      </c>
      <c r="B203" s="14">
        <v>49</v>
      </c>
      <c r="C203" s="14" t="s">
        <v>7</v>
      </c>
      <c r="D203" s="14" t="s">
        <v>8</v>
      </c>
      <c r="E203" s="15">
        <v>81900</v>
      </c>
      <c r="F203" s="14" t="s">
        <v>904</v>
      </c>
      <c r="G203" s="14" t="s">
        <v>14</v>
      </c>
      <c r="H203" s="14" t="s">
        <v>920</v>
      </c>
      <c r="I203" s="14" t="s">
        <v>922</v>
      </c>
      <c r="J203" s="14" t="s">
        <v>921</v>
      </c>
      <c r="K203" s="14">
        <v>10</v>
      </c>
      <c r="L203" s="14">
        <v>1</v>
      </c>
      <c r="M203" s="14">
        <v>7</v>
      </c>
      <c r="N203" s="14">
        <v>7</v>
      </c>
      <c r="O203" s="14">
        <v>1</v>
      </c>
    </row>
    <row r="204" spans="1:15" x14ac:dyDescent="0.3">
      <c r="A204" s="14" t="s">
        <v>212</v>
      </c>
      <c r="B204" s="14">
        <v>34</v>
      </c>
      <c r="C204" s="14" t="s">
        <v>7</v>
      </c>
      <c r="D204" s="14" t="s">
        <v>32</v>
      </c>
      <c r="E204" s="15">
        <v>42380</v>
      </c>
      <c r="F204" s="14" t="s">
        <v>22</v>
      </c>
      <c r="G204" s="14" t="s">
        <v>25</v>
      </c>
      <c r="H204" s="14" t="s">
        <v>919</v>
      </c>
      <c r="I204" s="14" t="s">
        <v>922</v>
      </c>
      <c r="J204" s="14" t="s">
        <v>921</v>
      </c>
      <c r="K204" s="14">
        <v>10</v>
      </c>
      <c r="L204" s="14">
        <v>1</v>
      </c>
      <c r="M204" s="14">
        <v>5</v>
      </c>
      <c r="N204" s="14">
        <v>5</v>
      </c>
      <c r="O204" s="14">
        <v>2</v>
      </c>
    </row>
    <row r="205" spans="1:15" x14ac:dyDescent="0.3">
      <c r="A205" s="14" t="s">
        <v>213</v>
      </c>
      <c r="B205" s="14">
        <v>40</v>
      </c>
      <c r="C205" s="14" t="s">
        <v>7</v>
      </c>
      <c r="D205" s="14" t="s">
        <v>19</v>
      </c>
      <c r="E205" s="15">
        <v>32620</v>
      </c>
      <c r="F205" s="14" t="s">
        <v>22</v>
      </c>
      <c r="G205" s="14" t="s">
        <v>25</v>
      </c>
      <c r="H205" s="14" t="s">
        <v>919</v>
      </c>
      <c r="I205" s="14" t="s">
        <v>918</v>
      </c>
      <c r="J205" s="14" t="s">
        <v>921</v>
      </c>
      <c r="K205" s="14">
        <v>80</v>
      </c>
      <c r="L205" s="14">
        <v>8</v>
      </c>
      <c r="M205" s="14">
        <v>15</v>
      </c>
      <c r="N205" s="14">
        <v>7</v>
      </c>
      <c r="O205" s="14">
        <v>3</v>
      </c>
    </row>
    <row r="206" spans="1:15" x14ac:dyDescent="0.3">
      <c r="A206" s="14" t="s">
        <v>214</v>
      </c>
      <c r="B206" s="14">
        <v>38</v>
      </c>
      <c r="C206" s="14" t="s">
        <v>7</v>
      </c>
      <c r="D206" s="14" t="s">
        <v>32</v>
      </c>
      <c r="E206" s="15">
        <v>72040</v>
      </c>
      <c r="F206" s="14" t="s">
        <v>904</v>
      </c>
      <c r="G206" s="14" t="s">
        <v>10</v>
      </c>
      <c r="H206" s="14" t="s">
        <v>919</v>
      </c>
      <c r="I206" s="14" t="s">
        <v>918</v>
      </c>
      <c r="J206" s="14" t="s">
        <v>921</v>
      </c>
      <c r="K206" s="14">
        <v>70</v>
      </c>
      <c r="L206" s="14">
        <v>7</v>
      </c>
      <c r="M206" s="14">
        <v>17</v>
      </c>
      <c r="N206" s="14">
        <v>1</v>
      </c>
      <c r="O206" s="14">
        <v>0</v>
      </c>
    </row>
    <row r="207" spans="1:15" x14ac:dyDescent="0.3">
      <c r="A207" s="14" t="s">
        <v>215</v>
      </c>
      <c r="B207" s="14">
        <v>29</v>
      </c>
      <c r="C207" s="14" t="s">
        <v>12</v>
      </c>
      <c r="D207" s="14" t="s">
        <v>48</v>
      </c>
      <c r="E207" s="15">
        <v>77740</v>
      </c>
      <c r="F207" s="14" t="s">
        <v>9</v>
      </c>
      <c r="G207" s="14" t="s">
        <v>20</v>
      </c>
      <c r="H207" s="14" t="s">
        <v>63</v>
      </c>
      <c r="I207" s="14" t="s">
        <v>918</v>
      </c>
      <c r="J207" s="14" t="s">
        <v>915</v>
      </c>
      <c r="K207" s="14">
        <v>10</v>
      </c>
      <c r="L207" s="14">
        <v>1</v>
      </c>
      <c r="M207" s="14">
        <v>10</v>
      </c>
      <c r="N207" s="14">
        <v>10</v>
      </c>
      <c r="O207" s="14">
        <v>1</v>
      </c>
    </row>
    <row r="208" spans="1:15" x14ac:dyDescent="0.3">
      <c r="A208" s="14" t="s">
        <v>216</v>
      </c>
      <c r="B208" s="14">
        <v>22</v>
      </c>
      <c r="C208" s="14" t="s">
        <v>12</v>
      </c>
      <c r="D208" s="14" t="s">
        <v>50</v>
      </c>
      <c r="E208" s="15">
        <v>102140</v>
      </c>
      <c r="F208" s="14" t="s">
        <v>9</v>
      </c>
      <c r="G208" s="14" t="s">
        <v>10</v>
      </c>
      <c r="H208" s="14" t="s">
        <v>920</v>
      </c>
      <c r="I208" s="14" t="s">
        <v>922</v>
      </c>
      <c r="J208" s="14" t="s">
        <v>921</v>
      </c>
      <c r="K208" s="14">
        <v>10</v>
      </c>
      <c r="L208" s="14">
        <v>1</v>
      </c>
      <c r="M208" s="14">
        <v>4</v>
      </c>
      <c r="N208" s="14">
        <v>4</v>
      </c>
      <c r="O208" s="14">
        <v>2</v>
      </c>
    </row>
    <row r="209" spans="1:15" x14ac:dyDescent="0.3">
      <c r="A209" s="14" t="s">
        <v>217</v>
      </c>
      <c r="B209" s="14">
        <v>36</v>
      </c>
      <c r="C209" s="14" t="s">
        <v>7</v>
      </c>
      <c r="D209" s="14" t="s">
        <v>19</v>
      </c>
      <c r="E209" s="15">
        <v>48630</v>
      </c>
      <c r="F209" s="14" t="s">
        <v>22</v>
      </c>
      <c r="G209" s="14" t="s">
        <v>46</v>
      </c>
      <c r="H209" s="14" t="s">
        <v>919</v>
      </c>
      <c r="I209" s="14" t="s">
        <v>916</v>
      </c>
      <c r="J209" s="14" t="s">
        <v>915</v>
      </c>
      <c r="K209" s="14">
        <v>10</v>
      </c>
      <c r="L209" s="14">
        <v>1</v>
      </c>
      <c r="M209" s="14">
        <v>8</v>
      </c>
      <c r="N209" s="14">
        <v>8</v>
      </c>
      <c r="O209" s="14">
        <v>1</v>
      </c>
    </row>
    <row r="210" spans="1:15" x14ac:dyDescent="0.3">
      <c r="A210" s="14" t="s">
        <v>974</v>
      </c>
      <c r="B210" s="14">
        <v>40</v>
      </c>
      <c r="C210" s="14" t="s">
        <v>12</v>
      </c>
      <c r="D210" s="14" t="s">
        <v>923</v>
      </c>
      <c r="E210" s="15">
        <v>105960</v>
      </c>
      <c r="F210" s="14" t="s">
        <v>9</v>
      </c>
      <c r="G210" s="14" t="s">
        <v>20</v>
      </c>
      <c r="H210" s="14" t="s">
        <v>920</v>
      </c>
      <c r="I210" s="14" t="s">
        <v>918</v>
      </c>
      <c r="J210" s="14" t="s">
        <v>915</v>
      </c>
      <c r="K210" s="14">
        <v>90</v>
      </c>
      <c r="L210" s="14">
        <v>9</v>
      </c>
      <c r="M210" s="14">
        <v>5</v>
      </c>
      <c r="N210" s="14">
        <v>3</v>
      </c>
      <c r="O210" s="14">
        <v>0</v>
      </c>
    </row>
    <row r="211" spans="1:15" x14ac:dyDescent="0.3">
      <c r="A211" s="14" t="s">
        <v>218</v>
      </c>
      <c r="B211" s="14">
        <v>46</v>
      </c>
      <c r="C211" s="14" t="s">
        <v>7</v>
      </c>
      <c r="D211" s="14" t="s">
        <v>50</v>
      </c>
      <c r="E211" s="15">
        <v>97400</v>
      </c>
      <c r="F211" s="14" t="s">
        <v>22</v>
      </c>
      <c r="G211" s="14" t="s">
        <v>25</v>
      </c>
      <c r="H211" s="14" t="s">
        <v>919</v>
      </c>
      <c r="I211" s="14" t="s">
        <v>922</v>
      </c>
      <c r="J211" s="14" t="s">
        <v>915</v>
      </c>
      <c r="K211" s="14">
        <v>70</v>
      </c>
      <c r="L211" s="14">
        <v>7</v>
      </c>
      <c r="M211" s="14">
        <v>17</v>
      </c>
      <c r="N211" s="14">
        <v>4</v>
      </c>
      <c r="O211" s="14">
        <v>0</v>
      </c>
    </row>
    <row r="212" spans="1:15" x14ac:dyDescent="0.3">
      <c r="A212" s="14" t="s">
        <v>219</v>
      </c>
      <c r="B212" s="14">
        <v>32</v>
      </c>
      <c r="C212" s="14" t="s">
        <v>7</v>
      </c>
      <c r="D212" s="14" t="s">
        <v>24</v>
      </c>
      <c r="E212" s="15">
        <v>99450</v>
      </c>
      <c r="F212" s="14" t="s">
        <v>904</v>
      </c>
      <c r="G212" s="14" t="s">
        <v>14</v>
      </c>
      <c r="H212" s="14" t="s">
        <v>919</v>
      </c>
      <c r="I212" s="14" t="s">
        <v>918</v>
      </c>
      <c r="J212" s="14" t="s">
        <v>915</v>
      </c>
      <c r="K212" s="14">
        <v>10</v>
      </c>
      <c r="L212" s="14">
        <v>1</v>
      </c>
      <c r="M212" s="14">
        <v>14</v>
      </c>
      <c r="N212" s="14">
        <v>14</v>
      </c>
      <c r="O212" s="14">
        <v>9</v>
      </c>
    </row>
    <row r="213" spans="1:15" x14ac:dyDescent="0.3">
      <c r="A213" s="14" t="s">
        <v>220</v>
      </c>
      <c r="B213" s="14">
        <v>30</v>
      </c>
      <c r="C213" s="14" t="s">
        <v>12</v>
      </c>
      <c r="D213" s="14" t="s">
        <v>63</v>
      </c>
      <c r="E213" s="15">
        <v>82670</v>
      </c>
      <c r="F213" s="14" t="s">
        <v>904</v>
      </c>
      <c r="G213" s="14" t="s">
        <v>14</v>
      </c>
      <c r="H213" s="14" t="s">
        <v>920</v>
      </c>
      <c r="I213" s="14" t="s">
        <v>916</v>
      </c>
      <c r="J213" s="14" t="s">
        <v>915</v>
      </c>
      <c r="K213" s="14">
        <v>10</v>
      </c>
      <c r="L213" s="14">
        <v>1</v>
      </c>
      <c r="M213" s="14">
        <v>12</v>
      </c>
      <c r="N213" s="14">
        <v>11</v>
      </c>
      <c r="O213" s="14">
        <v>5</v>
      </c>
    </row>
    <row r="214" spans="1:15" x14ac:dyDescent="0.3">
      <c r="A214" s="14" t="s">
        <v>221</v>
      </c>
      <c r="B214" s="14">
        <v>27</v>
      </c>
      <c r="C214" s="14" t="s">
        <v>12</v>
      </c>
      <c r="D214" s="14" t="s">
        <v>63</v>
      </c>
      <c r="E214" s="15">
        <v>99200</v>
      </c>
      <c r="F214" s="14" t="s">
        <v>22</v>
      </c>
      <c r="G214" s="14" t="s">
        <v>25</v>
      </c>
      <c r="H214" s="14" t="s">
        <v>920</v>
      </c>
      <c r="I214" s="14" t="s">
        <v>916</v>
      </c>
      <c r="J214" s="14" t="s">
        <v>915</v>
      </c>
      <c r="K214" s="14">
        <v>10</v>
      </c>
      <c r="L214" s="14">
        <v>1</v>
      </c>
      <c r="M214" s="14">
        <v>7</v>
      </c>
      <c r="N214" s="14">
        <v>7</v>
      </c>
      <c r="O214" s="14">
        <v>0</v>
      </c>
    </row>
    <row r="215" spans="1:15" x14ac:dyDescent="0.3">
      <c r="A215" s="14" t="s">
        <v>222</v>
      </c>
      <c r="B215" s="14">
        <v>51</v>
      </c>
      <c r="C215" s="14" t="s">
        <v>12</v>
      </c>
      <c r="D215" s="14" t="s">
        <v>32</v>
      </c>
      <c r="E215" s="15">
        <v>111480</v>
      </c>
      <c r="F215" s="14" t="s">
        <v>22</v>
      </c>
      <c r="G215" s="14" t="s">
        <v>14</v>
      </c>
      <c r="H215" s="14" t="s">
        <v>920</v>
      </c>
      <c r="I215" s="14" t="s">
        <v>918</v>
      </c>
      <c r="J215" s="14" t="s">
        <v>915</v>
      </c>
      <c r="K215" s="14">
        <v>50</v>
      </c>
      <c r="L215" s="14">
        <v>5</v>
      </c>
      <c r="M215" s="14">
        <v>16</v>
      </c>
      <c r="N215" s="14">
        <v>10</v>
      </c>
      <c r="O215" s="14">
        <v>4</v>
      </c>
    </row>
    <row r="216" spans="1:15" x14ac:dyDescent="0.3">
      <c r="A216" s="14" t="s">
        <v>223</v>
      </c>
      <c r="B216" s="14">
        <v>30</v>
      </c>
      <c r="C216" s="14" t="s">
        <v>7</v>
      </c>
      <c r="D216" s="14" t="s">
        <v>29</v>
      </c>
      <c r="E216" s="15">
        <v>84940</v>
      </c>
      <c r="F216" s="14" t="s">
        <v>904</v>
      </c>
      <c r="G216" s="14" t="s">
        <v>25</v>
      </c>
      <c r="H216" s="14" t="s">
        <v>917</v>
      </c>
      <c r="I216" s="14" t="s">
        <v>916</v>
      </c>
      <c r="J216" s="14" t="s">
        <v>921</v>
      </c>
      <c r="K216" s="14">
        <v>50</v>
      </c>
      <c r="L216" s="14">
        <v>5</v>
      </c>
      <c r="M216" s="14">
        <v>8</v>
      </c>
      <c r="N216" s="14">
        <v>5</v>
      </c>
      <c r="O216" s="14">
        <v>0</v>
      </c>
    </row>
    <row r="217" spans="1:15" x14ac:dyDescent="0.3">
      <c r="A217" s="14" t="s">
        <v>224</v>
      </c>
      <c r="B217" s="14">
        <v>41</v>
      </c>
      <c r="C217" s="14" t="s">
        <v>12</v>
      </c>
      <c r="D217" s="14" t="s">
        <v>17</v>
      </c>
      <c r="E217" s="15">
        <v>95340</v>
      </c>
      <c r="F217" s="14" t="s">
        <v>904</v>
      </c>
      <c r="G217" s="14" t="s">
        <v>59</v>
      </c>
      <c r="H217" s="14" t="s">
        <v>920</v>
      </c>
      <c r="I217" s="14" t="s">
        <v>916</v>
      </c>
      <c r="J217" s="14" t="s">
        <v>921</v>
      </c>
      <c r="K217" s="14">
        <v>30</v>
      </c>
      <c r="L217" s="14">
        <v>3</v>
      </c>
      <c r="M217" s="14">
        <v>16</v>
      </c>
      <c r="N217" s="14">
        <v>1</v>
      </c>
      <c r="O217" s="14">
        <v>0</v>
      </c>
    </row>
    <row r="218" spans="1:15" x14ac:dyDescent="0.3">
      <c r="A218" s="14" t="s">
        <v>225</v>
      </c>
      <c r="B218" s="14">
        <v>30</v>
      </c>
      <c r="C218" s="14" t="s">
        <v>12</v>
      </c>
      <c r="D218" s="14" t="s">
        <v>17</v>
      </c>
      <c r="E218" s="15">
        <v>47960</v>
      </c>
      <c r="F218" s="14" t="s">
        <v>22</v>
      </c>
      <c r="G218" s="14" t="s">
        <v>20</v>
      </c>
      <c r="H218" s="14" t="s">
        <v>63</v>
      </c>
      <c r="I218" s="14" t="s">
        <v>916</v>
      </c>
      <c r="J218" s="14" t="s">
        <v>915</v>
      </c>
      <c r="K218" s="14">
        <v>50</v>
      </c>
      <c r="L218" s="14">
        <v>5</v>
      </c>
      <c r="M218" s="14">
        <v>9</v>
      </c>
      <c r="N218" s="14">
        <v>6</v>
      </c>
      <c r="O218" s="14">
        <v>0</v>
      </c>
    </row>
    <row r="219" spans="1:15" x14ac:dyDescent="0.3">
      <c r="A219" s="14" t="s">
        <v>226</v>
      </c>
      <c r="B219" s="14">
        <v>29</v>
      </c>
      <c r="C219" s="14" t="s">
        <v>12</v>
      </c>
      <c r="D219" s="14" t="s">
        <v>45</v>
      </c>
      <c r="E219" s="15">
        <v>56710</v>
      </c>
      <c r="F219" s="14" t="s">
        <v>9</v>
      </c>
      <c r="G219" s="14" t="s">
        <v>14</v>
      </c>
      <c r="H219" s="14" t="s">
        <v>917</v>
      </c>
      <c r="I219" s="14" t="s">
        <v>916</v>
      </c>
      <c r="J219" s="14" t="s">
        <v>915</v>
      </c>
      <c r="K219" s="14">
        <v>0</v>
      </c>
      <c r="L219" s="14">
        <v>0</v>
      </c>
      <c r="M219" s="14">
        <v>7</v>
      </c>
      <c r="N219" s="14">
        <v>6</v>
      </c>
      <c r="O219" s="14">
        <v>1</v>
      </c>
    </row>
    <row r="220" spans="1:15" x14ac:dyDescent="0.3">
      <c r="A220" s="14" t="s">
        <v>227</v>
      </c>
      <c r="B220" s="14">
        <v>45</v>
      </c>
      <c r="C220" s="14" t="s">
        <v>7</v>
      </c>
      <c r="D220" s="14" t="s">
        <v>24</v>
      </c>
      <c r="E220" s="15">
        <v>71180</v>
      </c>
      <c r="F220" s="14" t="s">
        <v>22</v>
      </c>
      <c r="G220" s="14" t="s">
        <v>25</v>
      </c>
      <c r="H220" s="14" t="s">
        <v>919</v>
      </c>
      <c r="I220" s="14" t="s">
        <v>916</v>
      </c>
      <c r="J220" s="14" t="s">
        <v>915</v>
      </c>
      <c r="K220" s="14">
        <v>60</v>
      </c>
      <c r="L220" s="14">
        <v>6</v>
      </c>
      <c r="M220" s="14">
        <v>23</v>
      </c>
      <c r="N220" s="14">
        <v>19</v>
      </c>
      <c r="O220" s="14">
        <v>12</v>
      </c>
    </row>
    <row r="221" spans="1:15" x14ac:dyDescent="0.3">
      <c r="A221" s="14" t="s">
        <v>228</v>
      </c>
      <c r="B221" s="14">
        <v>54</v>
      </c>
      <c r="C221" s="14" t="s">
        <v>7</v>
      </c>
      <c r="D221" s="14" t="s">
        <v>48</v>
      </c>
      <c r="E221" s="15">
        <v>78180</v>
      </c>
      <c r="F221" s="14" t="s">
        <v>904</v>
      </c>
      <c r="G221" s="14" t="s">
        <v>25</v>
      </c>
      <c r="H221" s="14" t="s">
        <v>63</v>
      </c>
      <c r="I221" s="14" t="s">
        <v>918</v>
      </c>
      <c r="J221" s="14" t="s">
        <v>915</v>
      </c>
      <c r="K221" s="14">
        <v>20</v>
      </c>
      <c r="L221" s="14">
        <v>2</v>
      </c>
      <c r="M221" s="14">
        <v>16</v>
      </c>
      <c r="N221" s="14">
        <v>6</v>
      </c>
      <c r="O221" s="14">
        <v>0</v>
      </c>
    </row>
    <row r="222" spans="1:15" x14ac:dyDescent="0.3">
      <c r="A222" s="14" t="s">
        <v>229</v>
      </c>
      <c r="B222" s="14">
        <v>36</v>
      </c>
      <c r="C222" s="14" t="s">
        <v>12</v>
      </c>
      <c r="D222" s="14" t="s">
        <v>63</v>
      </c>
      <c r="E222" s="15">
        <v>84750</v>
      </c>
      <c r="F222" s="14" t="s">
        <v>9</v>
      </c>
      <c r="G222" s="14" t="s">
        <v>10</v>
      </c>
      <c r="H222" s="14" t="s">
        <v>920</v>
      </c>
      <c r="I222" s="14" t="s">
        <v>916</v>
      </c>
      <c r="J222" s="14" t="s">
        <v>915</v>
      </c>
      <c r="K222" s="14">
        <v>80</v>
      </c>
      <c r="L222" s="14">
        <v>8</v>
      </c>
      <c r="M222" s="14">
        <v>16</v>
      </c>
      <c r="N222" s="14">
        <v>13</v>
      </c>
      <c r="O222" s="14">
        <v>3</v>
      </c>
    </row>
    <row r="223" spans="1:15" x14ac:dyDescent="0.3">
      <c r="A223" s="14" t="s">
        <v>230</v>
      </c>
      <c r="B223" s="14">
        <v>33</v>
      </c>
      <c r="C223" s="14" t="s">
        <v>12</v>
      </c>
      <c r="D223" s="14" t="s">
        <v>17</v>
      </c>
      <c r="E223" s="15">
        <v>98970</v>
      </c>
      <c r="F223" s="14" t="s">
        <v>904</v>
      </c>
      <c r="G223" s="14" t="s">
        <v>20</v>
      </c>
      <c r="H223" s="14" t="s">
        <v>919</v>
      </c>
      <c r="I223" s="14" t="s">
        <v>918</v>
      </c>
      <c r="J223" s="14" t="s">
        <v>915</v>
      </c>
      <c r="K223" s="14">
        <v>60</v>
      </c>
      <c r="L223" s="14">
        <v>6</v>
      </c>
      <c r="M223" s="14">
        <v>7</v>
      </c>
      <c r="N223" s="14">
        <v>3</v>
      </c>
      <c r="O223" s="14">
        <v>1</v>
      </c>
    </row>
    <row r="224" spans="1:15" x14ac:dyDescent="0.3">
      <c r="A224" s="14" t="s">
        <v>231</v>
      </c>
      <c r="B224" s="14">
        <v>37</v>
      </c>
      <c r="C224" s="14" t="s">
        <v>12</v>
      </c>
      <c r="D224" s="14" t="s">
        <v>45</v>
      </c>
      <c r="E224" s="15">
        <v>76560</v>
      </c>
      <c r="F224" s="14" t="s">
        <v>904</v>
      </c>
      <c r="G224" s="14" t="s">
        <v>20</v>
      </c>
      <c r="H224" s="14" t="s">
        <v>923</v>
      </c>
      <c r="I224" s="14" t="s">
        <v>922</v>
      </c>
      <c r="J224" s="14" t="s">
        <v>921</v>
      </c>
      <c r="K224" s="14">
        <v>10</v>
      </c>
      <c r="L224" s="14">
        <v>1</v>
      </c>
      <c r="M224" s="14">
        <v>10</v>
      </c>
      <c r="N224" s="14">
        <v>10</v>
      </c>
      <c r="O224" s="14">
        <v>0</v>
      </c>
    </row>
    <row r="225" spans="1:15" x14ac:dyDescent="0.3">
      <c r="A225" s="14" t="s">
        <v>232</v>
      </c>
      <c r="B225" s="14">
        <v>38</v>
      </c>
      <c r="C225" s="14" t="s">
        <v>12</v>
      </c>
      <c r="D225" s="14" t="s">
        <v>19</v>
      </c>
      <c r="E225" s="15">
        <v>35930</v>
      </c>
      <c r="F225" s="14" t="s">
        <v>9</v>
      </c>
      <c r="G225" s="14" t="s">
        <v>20</v>
      </c>
      <c r="H225" s="14" t="s">
        <v>920</v>
      </c>
      <c r="I225" s="14" t="s">
        <v>922</v>
      </c>
      <c r="J225" s="14" t="s">
        <v>915</v>
      </c>
      <c r="K225" s="14">
        <v>0</v>
      </c>
      <c r="L225" s="14">
        <v>0</v>
      </c>
      <c r="M225" s="14">
        <v>17</v>
      </c>
      <c r="N225" s="14">
        <v>16</v>
      </c>
      <c r="O225" s="14">
        <v>5</v>
      </c>
    </row>
    <row r="226" spans="1:15" x14ac:dyDescent="0.3">
      <c r="A226" s="14" t="s">
        <v>233</v>
      </c>
      <c r="B226" s="14">
        <v>31</v>
      </c>
      <c r="C226" s="14" t="s">
        <v>7</v>
      </c>
      <c r="D226" s="14" t="s">
        <v>32</v>
      </c>
      <c r="E226" s="15">
        <v>104410</v>
      </c>
      <c r="F226" s="14" t="s">
        <v>904</v>
      </c>
      <c r="G226" s="14" t="s">
        <v>20</v>
      </c>
      <c r="H226" s="14" t="s">
        <v>919</v>
      </c>
      <c r="I226" s="14" t="s">
        <v>918</v>
      </c>
      <c r="J226" s="14" t="s">
        <v>915</v>
      </c>
      <c r="K226" s="14">
        <v>0</v>
      </c>
      <c r="L226" s="14">
        <v>0</v>
      </c>
      <c r="M226" s="14">
        <v>6</v>
      </c>
      <c r="N226" s="14">
        <v>5</v>
      </c>
      <c r="O226" s="14">
        <v>1</v>
      </c>
    </row>
    <row r="227" spans="1:15" x14ac:dyDescent="0.3">
      <c r="A227" s="14" t="s">
        <v>234</v>
      </c>
      <c r="B227" s="14">
        <v>59</v>
      </c>
      <c r="C227" s="14" t="s">
        <v>7</v>
      </c>
      <c r="D227" s="14" t="s">
        <v>45</v>
      </c>
      <c r="E227" s="15">
        <v>84600</v>
      </c>
      <c r="F227" s="14" t="s">
        <v>904</v>
      </c>
      <c r="G227" s="14" t="s">
        <v>25</v>
      </c>
      <c r="H227" s="14" t="s">
        <v>920</v>
      </c>
      <c r="I227" s="14" t="s">
        <v>918</v>
      </c>
      <c r="J227" s="14" t="s">
        <v>915</v>
      </c>
      <c r="K227" s="14">
        <v>30</v>
      </c>
      <c r="L227" s="14">
        <v>3</v>
      </c>
      <c r="M227" s="14">
        <v>7</v>
      </c>
      <c r="N227" s="14">
        <v>1</v>
      </c>
      <c r="O227" s="14">
        <v>0</v>
      </c>
    </row>
    <row r="228" spans="1:15" x14ac:dyDescent="0.3">
      <c r="A228" s="14" t="s">
        <v>235</v>
      </c>
      <c r="B228" s="14">
        <v>37</v>
      </c>
      <c r="C228" s="14" t="s">
        <v>12</v>
      </c>
      <c r="D228" s="14" t="s">
        <v>24</v>
      </c>
      <c r="E228" s="15">
        <v>68800</v>
      </c>
      <c r="F228" s="14" t="s">
        <v>22</v>
      </c>
      <c r="G228" s="14" t="s">
        <v>14</v>
      </c>
      <c r="H228" s="14" t="s">
        <v>63</v>
      </c>
      <c r="I228" s="14" t="s">
        <v>922</v>
      </c>
      <c r="J228" s="14" t="s">
        <v>915</v>
      </c>
      <c r="K228" s="14">
        <v>40</v>
      </c>
      <c r="L228" s="14">
        <v>4</v>
      </c>
      <c r="M228" s="14">
        <v>13</v>
      </c>
      <c r="N228" s="14">
        <v>9</v>
      </c>
      <c r="O228" s="14">
        <v>5</v>
      </c>
    </row>
    <row r="229" spans="1:15" x14ac:dyDescent="0.3">
      <c r="A229" s="14" t="s">
        <v>973</v>
      </c>
      <c r="B229" s="14">
        <v>29</v>
      </c>
      <c r="C229" s="14" t="s">
        <v>12</v>
      </c>
      <c r="D229" s="14" t="s">
        <v>37</v>
      </c>
      <c r="E229" s="15">
        <v>38660</v>
      </c>
      <c r="F229" s="14" t="s">
        <v>22</v>
      </c>
      <c r="G229" s="14" t="s">
        <v>25</v>
      </c>
      <c r="H229" s="14" t="s">
        <v>919</v>
      </c>
      <c r="I229" s="14" t="s">
        <v>918</v>
      </c>
      <c r="J229" s="14" t="s">
        <v>915</v>
      </c>
      <c r="K229" s="14">
        <v>10</v>
      </c>
      <c r="L229" s="14">
        <v>1</v>
      </c>
      <c r="M229" s="14">
        <v>11</v>
      </c>
      <c r="N229" s="14">
        <v>11</v>
      </c>
      <c r="O229" s="14">
        <v>4</v>
      </c>
    </row>
    <row r="230" spans="1:15" x14ac:dyDescent="0.3">
      <c r="A230" s="14" t="s">
        <v>236</v>
      </c>
      <c r="B230" s="14">
        <v>35</v>
      </c>
      <c r="C230" s="14" t="s">
        <v>12</v>
      </c>
      <c r="D230" s="14" t="s">
        <v>45</v>
      </c>
      <c r="E230" s="15">
        <v>86560</v>
      </c>
      <c r="F230" s="14" t="s">
        <v>9</v>
      </c>
      <c r="G230" s="14" t="s">
        <v>10</v>
      </c>
      <c r="H230" s="14" t="s">
        <v>63</v>
      </c>
      <c r="I230" s="14" t="s">
        <v>916</v>
      </c>
      <c r="J230" s="14" t="s">
        <v>915</v>
      </c>
      <c r="K230" s="14">
        <v>10</v>
      </c>
      <c r="L230" s="14">
        <v>1</v>
      </c>
      <c r="M230" s="14">
        <v>10</v>
      </c>
      <c r="N230" s="14">
        <v>10</v>
      </c>
      <c r="O230" s="14">
        <v>0</v>
      </c>
    </row>
    <row r="231" spans="1:15" x14ac:dyDescent="0.3">
      <c r="A231" s="14" t="s">
        <v>237</v>
      </c>
      <c r="B231" s="14">
        <v>29</v>
      </c>
      <c r="C231" s="14" t="s">
        <v>7</v>
      </c>
      <c r="D231" s="14" t="s">
        <v>37</v>
      </c>
      <c r="E231" s="15">
        <v>107340</v>
      </c>
      <c r="F231" s="14" t="s">
        <v>9</v>
      </c>
      <c r="G231" s="14" t="s">
        <v>25</v>
      </c>
      <c r="H231" s="14" t="s">
        <v>919</v>
      </c>
      <c r="I231" s="14" t="s">
        <v>916</v>
      </c>
      <c r="J231" s="14" t="s">
        <v>921</v>
      </c>
      <c r="K231" s="14">
        <v>10</v>
      </c>
      <c r="L231" s="14">
        <v>1</v>
      </c>
      <c r="M231" s="14">
        <v>4</v>
      </c>
      <c r="N231" s="14">
        <v>4</v>
      </c>
      <c r="O231" s="14">
        <v>0</v>
      </c>
    </row>
    <row r="232" spans="1:15" x14ac:dyDescent="0.3">
      <c r="A232" s="14" t="s">
        <v>238</v>
      </c>
      <c r="B232" s="14">
        <v>52</v>
      </c>
      <c r="C232" s="14" t="s">
        <v>7</v>
      </c>
      <c r="D232" s="14" t="s">
        <v>17</v>
      </c>
      <c r="E232" s="15">
        <v>111050</v>
      </c>
      <c r="F232" s="14" t="s">
        <v>9</v>
      </c>
      <c r="G232" s="14" t="s">
        <v>59</v>
      </c>
      <c r="H232" s="14" t="s">
        <v>920</v>
      </c>
      <c r="I232" s="14" t="s">
        <v>916</v>
      </c>
      <c r="J232" s="14" t="s">
        <v>915</v>
      </c>
      <c r="K232" s="14">
        <v>70</v>
      </c>
      <c r="L232" s="14">
        <v>7</v>
      </c>
      <c r="M232" s="14">
        <v>6</v>
      </c>
      <c r="N232" s="14">
        <v>2</v>
      </c>
      <c r="O232" s="14">
        <v>2</v>
      </c>
    </row>
    <row r="233" spans="1:15" x14ac:dyDescent="0.3">
      <c r="A233" s="14" t="s">
        <v>239</v>
      </c>
      <c r="B233" s="14">
        <v>42</v>
      </c>
      <c r="C233" s="14" t="s">
        <v>12</v>
      </c>
      <c r="D233" s="14" t="s">
        <v>32</v>
      </c>
      <c r="E233" s="15">
        <v>75320</v>
      </c>
      <c r="F233" s="14" t="s">
        <v>904</v>
      </c>
      <c r="G233" s="14" t="s">
        <v>14</v>
      </c>
      <c r="H233" s="14" t="s">
        <v>917</v>
      </c>
      <c r="I233" s="14" t="s">
        <v>918</v>
      </c>
      <c r="J233" s="14" t="s">
        <v>915</v>
      </c>
      <c r="K233" s="14">
        <v>10</v>
      </c>
      <c r="L233" s="14">
        <v>1</v>
      </c>
      <c r="M233" s="14">
        <v>22</v>
      </c>
      <c r="N233" s="14">
        <v>22</v>
      </c>
      <c r="O233" s="14">
        <v>11</v>
      </c>
    </row>
    <row r="234" spans="1:15" x14ac:dyDescent="0.3">
      <c r="A234" s="14" t="s">
        <v>972</v>
      </c>
      <c r="B234" s="14">
        <v>59</v>
      </c>
      <c r="C234" s="14" t="s">
        <v>7</v>
      </c>
      <c r="D234" s="14" t="s">
        <v>19</v>
      </c>
      <c r="E234" s="15">
        <v>57910</v>
      </c>
      <c r="F234" s="14" t="s">
        <v>904</v>
      </c>
      <c r="G234" s="14" t="s">
        <v>25</v>
      </c>
      <c r="H234" s="14" t="s">
        <v>919</v>
      </c>
      <c r="I234" s="14" t="s">
        <v>918</v>
      </c>
      <c r="J234" s="14" t="s">
        <v>915</v>
      </c>
      <c r="K234" s="14">
        <v>80</v>
      </c>
      <c r="L234" s="14">
        <v>8</v>
      </c>
      <c r="M234" s="14">
        <v>7</v>
      </c>
      <c r="N234" s="14">
        <v>2</v>
      </c>
      <c r="O234" s="14">
        <v>2</v>
      </c>
    </row>
    <row r="235" spans="1:15" x14ac:dyDescent="0.3">
      <c r="A235" s="14" t="s">
        <v>240</v>
      </c>
      <c r="B235" s="14">
        <v>50</v>
      </c>
      <c r="C235" s="14" t="s">
        <v>7</v>
      </c>
      <c r="D235" s="14" t="s">
        <v>8</v>
      </c>
      <c r="E235" s="15">
        <v>29490</v>
      </c>
      <c r="F235" s="14" t="s">
        <v>22</v>
      </c>
      <c r="G235" s="14" t="s">
        <v>25</v>
      </c>
      <c r="H235" s="14" t="s">
        <v>919</v>
      </c>
      <c r="I235" s="14" t="s">
        <v>922</v>
      </c>
      <c r="J235" s="14" t="s">
        <v>915</v>
      </c>
      <c r="K235" s="14">
        <v>30</v>
      </c>
      <c r="L235" s="14">
        <v>3</v>
      </c>
      <c r="M235" s="14">
        <v>32</v>
      </c>
      <c r="N235" s="14">
        <v>7</v>
      </c>
      <c r="O235" s="14">
        <v>0</v>
      </c>
    </row>
    <row r="236" spans="1:15" x14ac:dyDescent="0.3">
      <c r="A236" s="14" t="s">
        <v>241</v>
      </c>
      <c r="B236" s="14">
        <v>33</v>
      </c>
      <c r="C236" s="14" t="s">
        <v>7</v>
      </c>
      <c r="D236" s="14" t="s">
        <v>8</v>
      </c>
      <c r="E236" s="15">
        <v>52670</v>
      </c>
      <c r="F236" s="14" t="s">
        <v>904</v>
      </c>
      <c r="G236" s="14" t="s">
        <v>25</v>
      </c>
      <c r="H236" s="14" t="s">
        <v>919</v>
      </c>
      <c r="I236" s="14" t="s">
        <v>918</v>
      </c>
      <c r="J236" s="14" t="s">
        <v>921</v>
      </c>
      <c r="K236" s="14">
        <v>50</v>
      </c>
      <c r="L236" s="14">
        <v>5</v>
      </c>
      <c r="M236" s="14">
        <v>8</v>
      </c>
      <c r="N236" s="14">
        <v>5</v>
      </c>
      <c r="O236" s="14">
        <v>0</v>
      </c>
    </row>
    <row r="237" spans="1:15" x14ac:dyDescent="0.3">
      <c r="A237" s="14" t="s">
        <v>242</v>
      </c>
      <c r="B237" s="14">
        <v>43</v>
      </c>
      <c r="C237" s="14" t="s">
        <v>12</v>
      </c>
      <c r="D237" s="14" t="s">
        <v>8</v>
      </c>
      <c r="E237" s="15">
        <v>48530</v>
      </c>
      <c r="F237" s="14" t="s">
        <v>22</v>
      </c>
      <c r="G237" s="14" t="s">
        <v>46</v>
      </c>
      <c r="H237" s="14" t="s">
        <v>63</v>
      </c>
      <c r="I237" s="14" t="s">
        <v>918</v>
      </c>
      <c r="J237" s="14" t="s">
        <v>921</v>
      </c>
      <c r="K237" s="14">
        <v>50</v>
      </c>
      <c r="L237" s="14">
        <v>5</v>
      </c>
      <c r="M237" s="14">
        <v>22</v>
      </c>
      <c r="N237" s="14">
        <v>17</v>
      </c>
      <c r="O237" s="14">
        <v>1</v>
      </c>
    </row>
    <row r="238" spans="1:15" x14ac:dyDescent="0.3">
      <c r="A238" s="14" t="s">
        <v>243</v>
      </c>
      <c r="B238" s="14">
        <v>33</v>
      </c>
      <c r="C238" s="14" t="s">
        <v>7</v>
      </c>
      <c r="D238" s="14" t="s">
        <v>32</v>
      </c>
      <c r="E238" s="15">
        <v>105470</v>
      </c>
      <c r="F238" s="14" t="s">
        <v>9</v>
      </c>
      <c r="G238" s="14" t="s">
        <v>20</v>
      </c>
      <c r="H238" s="14" t="s">
        <v>920</v>
      </c>
      <c r="I238" s="14" t="s">
        <v>918</v>
      </c>
      <c r="J238" s="14" t="s">
        <v>915</v>
      </c>
      <c r="K238" s="14">
        <v>70</v>
      </c>
      <c r="L238" s="14">
        <v>7</v>
      </c>
      <c r="M238" s="14">
        <v>13</v>
      </c>
      <c r="N238" s="14">
        <v>9</v>
      </c>
      <c r="O238" s="14">
        <v>1</v>
      </c>
    </row>
    <row r="239" spans="1:15" x14ac:dyDescent="0.3">
      <c r="A239" s="14" t="s">
        <v>971</v>
      </c>
      <c r="B239" s="14">
        <v>52</v>
      </c>
      <c r="C239" s="14" t="s">
        <v>7</v>
      </c>
      <c r="D239" s="14" t="s">
        <v>923</v>
      </c>
      <c r="E239" s="15">
        <v>98200</v>
      </c>
      <c r="F239" s="14" t="s">
        <v>9</v>
      </c>
      <c r="G239" s="14" t="s">
        <v>14</v>
      </c>
      <c r="H239" s="14" t="s">
        <v>920</v>
      </c>
      <c r="I239" s="14" t="s">
        <v>916</v>
      </c>
      <c r="J239" s="14" t="s">
        <v>921</v>
      </c>
      <c r="K239" s="14">
        <v>10</v>
      </c>
      <c r="L239" s="14">
        <v>1</v>
      </c>
      <c r="M239" s="14">
        <v>33</v>
      </c>
      <c r="N239" s="14">
        <v>33</v>
      </c>
      <c r="O239" s="14">
        <v>15</v>
      </c>
    </row>
    <row r="240" spans="1:15" x14ac:dyDescent="0.3">
      <c r="A240" s="14" t="s">
        <v>244</v>
      </c>
      <c r="B240" s="14">
        <v>32</v>
      </c>
      <c r="C240" s="14" t="s">
        <v>7</v>
      </c>
      <c r="D240" s="14" t="s">
        <v>24</v>
      </c>
      <c r="E240" s="15">
        <v>106190</v>
      </c>
      <c r="F240" s="14" t="s">
        <v>22</v>
      </c>
      <c r="G240" s="14" t="s">
        <v>25</v>
      </c>
      <c r="H240" s="14" t="s">
        <v>920</v>
      </c>
      <c r="I240" s="14" t="s">
        <v>918</v>
      </c>
      <c r="J240" s="14" t="s">
        <v>915</v>
      </c>
      <c r="K240" s="14">
        <v>20</v>
      </c>
      <c r="L240" s="14">
        <v>2</v>
      </c>
      <c r="M240" s="14">
        <v>6</v>
      </c>
      <c r="N240" s="14">
        <v>4</v>
      </c>
      <c r="O240" s="14">
        <v>1</v>
      </c>
    </row>
    <row r="241" spans="1:15" x14ac:dyDescent="0.3">
      <c r="A241" s="14" t="s">
        <v>245</v>
      </c>
      <c r="B241" s="14">
        <v>32</v>
      </c>
      <c r="C241" s="14" t="s">
        <v>12</v>
      </c>
      <c r="D241" s="14" t="s">
        <v>19</v>
      </c>
      <c r="E241" s="15">
        <v>52610</v>
      </c>
      <c r="F241" s="14" t="s">
        <v>22</v>
      </c>
      <c r="G241" s="14" t="s">
        <v>25</v>
      </c>
      <c r="H241" s="14" t="s">
        <v>920</v>
      </c>
      <c r="I241" s="14" t="s">
        <v>916</v>
      </c>
      <c r="J241" s="14" t="s">
        <v>921</v>
      </c>
      <c r="K241" s="14">
        <v>0</v>
      </c>
      <c r="L241" s="14">
        <v>0</v>
      </c>
      <c r="M241" s="14">
        <v>4</v>
      </c>
      <c r="N241" s="14">
        <v>3</v>
      </c>
      <c r="O241" s="14">
        <v>1</v>
      </c>
    </row>
    <row r="242" spans="1:15" x14ac:dyDescent="0.3">
      <c r="A242" s="14" t="s">
        <v>246</v>
      </c>
      <c r="B242" s="14">
        <v>39</v>
      </c>
      <c r="C242" s="14" t="s">
        <v>7</v>
      </c>
      <c r="D242" s="14" t="s">
        <v>17</v>
      </c>
      <c r="E242" s="15">
        <v>63450</v>
      </c>
      <c r="F242" s="14" t="s">
        <v>22</v>
      </c>
      <c r="G242" s="14" t="s">
        <v>10</v>
      </c>
      <c r="H242" s="14" t="s">
        <v>919</v>
      </c>
      <c r="I242" s="14" t="s">
        <v>922</v>
      </c>
      <c r="J242" s="14" t="s">
        <v>915</v>
      </c>
      <c r="K242" s="14">
        <v>70</v>
      </c>
      <c r="L242" s="14">
        <v>7</v>
      </c>
      <c r="M242" s="14">
        <v>7</v>
      </c>
      <c r="N242" s="14">
        <v>3</v>
      </c>
      <c r="O242" s="14">
        <v>1</v>
      </c>
    </row>
    <row r="243" spans="1:15" x14ac:dyDescent="0.3">
      <c r="A243" s="14" t="s">
        <v>947</v>
      </c>
      <c r="B243" s="14">
        <v>32</v>
      </c>
      <c r="C243" s="14" t="s">
        <v>12</v>
      </c>
      <c r="D243" s="14" t="s">
        <v>24</v>
      </c>
      <c r="E243" s="15">
        <v>74710</v>
      </c>
      <c r="F243" s="14" t="s">
        <v>22</v>
      </c>
      <c r="G243" s="14" t="s">
        <v>25</v>
      </c>
      <c r="H243" s="14" t="s">
        <v>63</v>
      </c>
      <c r="I243" s="14" t="s">
        <v>918</v>
      </c>
      <c r="J243" s="14" t="s">
        <v>915</v>
      </c>
      <c r="K243" s="14">
        <v>0</v>
      </c>
      <c r="L243" s="14">
        <v>0</v>
      </c>
      <c r="M243" s="14">
        <v>4</v>
      </c>
      <c r="N243" s="14">
        <v>3</v>
      </c>
      <c r="O243" s="14">
        <v>2</v>
      </c>
    </row>
    <row r="244" spans="1:15" x14ac:dyDescent="0.3">
      <c r="A244" s="14" t="s">
        <v>247</v>
      </c>
      <c r="B244" s="14">
        <v>41</v>
      </c>
      <c r="C244" s="14" t="s">
        <v>7</v>
      </c>
      <c r="D244" s="14" t="s">
        <v>37</v>
      </c>
      <c r="E244" s="15">
        <v>60330</v>
      </c>
      <c r="F244" s="14" t="s">
        <v>9</v>
      </c>
      <c r="G244" s="14" t="s">
        <v>46</v>
      </c>
      <c r="H244" s="14" t="s">
        <v>920</v>
      </c>
      <c r="I244" s="14" t="s">
        <v>922</v>
      </c>
      <c r="J244" s="14" t="s">
        <v>915</v>
      </c>
      <c r="K244" s="14">
        <v>20</v>
      </c>
      <c r="L244" s="14">
        <v>2</v>
      </c>
      <c r="M244" s="14">
        <v>17</v>
      </c>
      <c r="N244" s="14">
        <v>1</v>
      </c>
      <c r="O244" s="14">
        <v>0</v>
      </c>
    </row>
    <row r="245" spans="1:15" x14ac:dyDescent="0.3">
      <c r="A245" s="14" t="s">
        <v>248</v>
      </c>
      <c r="B245" s="14">
        <v>40</v>
      </c>
      <c r="C245" s="14" t="s">
        <v>7</v>
      </c>
      <c r="D245" s="14" t="s">
        <v>17</v>
      </c>
      <c r="E245" s="15">
        <v>61010</v>
      </c>
      <c r="F245" s="14" t="s">
        <v>904</v>
      </c>
      <c r="G245" s="14" t="s">
        <v>25</v>
      </c>
      <c r="H245" s="14" t="s">
        <v>917</v>
      </c>
      <c r="I245" s="14" t="s">
        <v>922</v>
      </c>
      <c r="J245" s="14" t="s">
        <v>915</v>
      </c>
      <c r="K245" s="14">
        <v>10</v>
      </c>
      <c r="L245" s="14">
        <v>1</v>
      </c>
      <c r="M245" s="14">
        <v>9</v>
      </c>
      <c r="N245" s="14">
        <v>9</v>
      </c>
      <c r="O245" s="14">
        <v>4</v>
      </c>
    </row>
    <row r="246" spans="1:15" x14ac:dyDescent="0.3">
      <c r="A246" s="14" t="s">
        <v>249</v>
      </c>
      <c r="B246" s="14">
        <v>45</v>
      </c>
      <c r="C246" s="14" t="s">
        <v>12</v>
      </c>
      <c r="D246" s="14" t="s">
        <v>17</v>
      </c>
      <c r="E246" s="15">
        <v>76300</v>
      </c>
      <c r="F246" s="14" t="s">
        <v>22</v>
      </c>
      <c r="G246" s="14" t="s">
        <v>59</v>
      </c>
      <c r="H246" s="14" t="s">
        <v>923</v>
      </c>
      <c r="I246" s="14" t="s">
        <v>918</v>
      </c>
      <c r="J246" s="14" t="s">
        <v>915</v>
      </c>
      <c r="K246" s="14">
        <v>0</v>
      </c>
      <c r="L246" s="14">
        <v>0</v>
      </c>
      <c r="M246" s="14">
        <v>25</v>
      </c>
      <c r="N246" s="14">
        <v>24</v>
      </c>
      <c r="O246" s="14">
        <v>1</v>
      </c>
    </row>
    <row r="247" spans="1:15" x14ac:dyDescent="0.3">
      <c r="A247" s="14" t="s">
        <v>250</v>
      </c>
      <c r="B247" s="14">
        <v>31</v>
      </c>
      <c r="C247" s="14" t="s">
        <v>7</v>
      </c>
      <c r="D247" s="14" t="s">
        <v>24</v>
      </c>
      <c r="E247" s="15">
        <v>117020</v>
      </c>
      <c r="F247" s="14" t="s">
        <v>904</v>
      </c>
      <c r="G247" s="14" t="s">
        <v>25</v>
      </c>
      <c r="H247" s="14" t="s">
        <v>919</v>
      </c>
      <c r="I247" s="14" t="s">
        <v>922</v>
      </c>
      <c r="J247" s="14" t="s">
        <v>915</v>
      </c>
      <c r="K247" s="14">
        <v>90</v>
      </c>
      <c r="L247" s="14">
        <v>9</v>
      </c>
      <c r="M247" s="14">
        <v>9</v>
      </c>
      <c r="N247" s="14">
        <v>2</v>
      </c>
      <c r="O247" s="14">
        <v>2</v>
      </c>
    </row>
    <row r="248" spans="1:15" x14ac:dyDescent="0.3">
      <c r="A248" s="14" t="s">
        <v>251</v>
      </c>
      <c r="B248" s="14">
        <v>33</v>
      </c>
      <c r="C248" s="14" t="s">
        <v>12</v>
      </c>
      <c r="D248" s="14" t="s">
        <v>48</v>
      </c>
      <c r="E248" s="15">
        <v>77130</v>
      </c>
      <c r="F248" s="14" t="s">
        <v>22</v>
      </c>
      <c r="G248" s="14" t="s">
        <v>25</v>
      </c>
      <c r="H248" s="14" t="s">
        <v>920</v>
      </c>
      <c r="I248" s="14" t="s">
        <v>918</v>
      </c>
      <c r="J248" s="14" t="s">
        <v>915</v>
      </c>
      <c r="K248" s="14">
        <v>10</v>
      </c>
      <c r="L248" s="14">
        <v>1</v>
      </c>
      <c r="M248" s="14">
        <v>2</v>
      </c>
      <c r="N248" s="14">
        <v>2</v>
      </c>
      <c r="O248" s="14">
        <v>0</v>
      </c>
    </row>
    <row r="249" spans="1:15" x14ac:dyDescent="0.3">
      <c r="A249" s="14" t="s">
        <v>252</v>
      </c>
      <c r="B249" s="14">
        <v>34</v>
      </c>
      <c r="C249" s="14" t="s">
        <v>12</v>
      </c>
      <c r="D249" s="14" t="s">
        <v>45</v>
      </c>
      <c r="E249" s="15">
        <v>106930</v>
      </c>
      <c r="F249" s="14" t="s">
        <v>22</v>
      </c>
      <c r="G249" s="14" t="s">
        <v>25</v>
      </c>
      <c r="H249" s="14" t="s">
        <v>920</v>
      </c>
      <c r="I249" s="14" t="s">
        <v>918</v>
      </c>
      <c r="J249" s="14" t="s">
        <v>915</v>
      </c>
      <c r="K249" s="14">
        <v>60</v>
      </c>
      <c r="L249" s="14">
        <v>6</v>
      </c>
      <c r="M249" s="14">
        <v>13</v>
      </c>
      <c r="N249" s="14">
        <v>11</v>
      </c>
      <c r="O249" s="14">
        <v>5</v>
      </c>
    </row>
    <row r="250" spans="1:15" x14ac:dyDescent="0.3">
      <c r="A250" s="14" t="s">
        <v>253</v>
      </c>
      <c r="B250" s="14">
        <v>37</v>
      </c>
      <c r="C250" s="14" t="s">
        <v>12</v>
      </c>
      <c r="D250" s="14" t="s">
        <v>37</v>
      </c>
      <c r="E250" s="15">
        <v>62090</v>
      </c>
      <c r="F250" s="14" t="s">
        <v>22</v>
      </c>
      <c r="G250" s="14" t="s">
        <v>20</v>
      </c>
      <c r="H250" s="14" t="s">
        <v>919</v>
      </c>
      <c r="I250" s="14" t="s">
        <v>918</v>
      </c>
      <c r="J250" s="14" t="s">
        <v>915</v>
      </c>
      <c r="K250" s="14">
        <v>20</v>
      </c>
      <c r="L250" s="14">
        <v>2</v>
      </c>
      <c r="M250" s="14">
        <v>17</v>
      </c>
      <c r="N250" s="14">
        <v>3</v>
      </c>
      <c r="O250" s="14">
        <v>0</v>
      </c>
    </row>
    <row r="251" spans="1:15" x14ac:dyDescent="0.3">
      <c r="A251" s="14" t="s">
        <v>254</v>
      </c>
      <c r="B251" s="14">
        <v>45</v>
      </c>
      <c r="C251" s="14" t="s">
        <v>12</v>
      </c>
      <c r="D251" s="14" t="s">
        <v>24</v>
      </c>
      <c r="E251" s="15">
        <v>61330</v>
      </c>
      <c r="F251" s="14" t="s">
        <v>22</v>
      </c>
      <c r="G251" s="14" t="s">
        <v>10</v>
      </c>
      <c r="H251" s="14" t="s">
        <v>920</v>
      </c>
      <c r="I251" s="14" t="s">
        <v>918</v>
      </c>
      <c r="J251" s="14" t="s">
        <v>915</v>
      </c>
      <c r="K251" s="14">
        <v>40</v>
      </c>
      <c r="L251" s="14">
        <v>4</v>
      </c>
      <c r="M251" s="14">
        <v>9</v>
      </c>
      <c r="N251" s="14">
        <v>3</v>
      </c>
      <c r="O251" s="14">
        <v>0</v>
      </c>
    </row>
    <row r="252" spans="1:15" x14ac:dyDescent="0.3">
      <c r="A252" s="14" t="s">
        <v>255</v>
      </c>
      <c r="B252" s="14">
        <v>37</v>
      </c>
      <c r="C252" s="14" t="s">
        <v>12</v>
      </c>
      <c r="D252" s="14" t="s">
        <v>8</v>
      </c>
      <c r="E252" s="15">
        <v>41600</v>
      </c>
      <c r="F252" s="14" t="s">
        <v>9</v>
      </c>
      <c r="G252" s="14" t="s">
        <v>20</v>
      </c>
      <c r="H252" s="14" t="s">
        <v>919</v>
      </c>
      <c r="I252" s="14" t="s">
        <v>922</v>
      </c>
      <c r="J252" s="14" t="s">
        <v>915</v>
      </c>
      <c r="K252" s="14">
        <v>60</v>
      </c>
      <c r="L252" s="14">
        <v>6</v>
      </c>
      <c r="M252" s="14">
        <v>17</v>
      </c>
      <c r="N252" s="14">
        <v>1</v>
      </c>
      <c r="O252" s="14">
        <v>0</v>
      </c>
    </row>
    <row r="253" spans="1:15" x14ac:dyDescent="0.3">
      <c r="A253" s="14" t="s">
        <v>256</v>
      </c>
      <c r="B253" s="14">
        <v>39</v>
      </c>
      <c r="C253" s="14" t="s">
        <v>12</v>
      </c>
      <c r="D253" s="14" t="s">
        <v>17</v>
      </c>
      <c r="E253" s="15">
        <v>105870</v>
      </c>
      <c r="F253" s="14" t="s">
        <v>22</v>
      </c>
      <c r="G253" s="14" t="s">
        <v>14</v>
      </c>
      <c r="H253" s="14" t="s">
        <v>917</v>
      </c>
      <c r="I253" s="14" t="s">
        <v>916</v>
      </c>
      <c r="J253" s="14" t="s">
        <v>915</v>
      </c>
      <c r="K253" s="14">
        <v>0</v>
      </c>
      <c r="L253" s="14">
        <v>0</v>
      </c>
      <c r="M253" s="14">
        <v>20</v>
      </c>
      <c r="N253" s="14">
        <v>19</v>
      </c>
      <c r="O253" s="14">
        <v>11</v>
      </c>
    </row>
    <row r="254" spans="1:15" x14ac:dyDescent="0.3">
      <c r="A254" s="14" t="s">
        <v>257</v>
      </c>
      <c r="B254" s="14">
        <v>29</v>
      </c>
      <c r="C254" s="14" t="s">
        <v>12</v>
      </c>
      <c r="D254" s="14" t="s">
        <v>48</v>
      </c>
      <c r="E254" s="15">
        <v>118300</v>
      </c>
      <c r="F254" s="14" t="s">
        <v>22</v>
      </c>
      <c r="G254" s="14" t="s">
        <v>14</v>
      </c>
      <c r="H254" s="14" t="s">
        <v>920</v>
      </c>
      <c r="I254" s="14" t="s">
        <v>916</v>
      </c>
      <c r="J254" s="14" t="s">
        <v>915</v>
      </c>
      <c r="K254" s="14">
        <v>10</v>
      </c>
      <c r="L254" s="14">
        <v>1</v>
      </c>
      <c r="M254" s="14">
        <v>6</v>
      </c>
      <c r="N254" s="14">
        <v>6</v>
      </c>
      <c r="O254" s="14">
        <v>1</v>
      </c>
    </row>
    <row r="255" spans="1:15" x14ac:dyDescent="0.3">
      <c r="A255" s="14" t="s">
        <v>258</v>
      </c>
      <c r="B255" s="14">
        <v>42</v>
      </c>
      <c r="C255" s="14" t="s">
        <v>7</v>
      </c>
      <c r="D255" s="14" t="s">
        <v>8</v>
      </c>
      <c r="E255" s="15">
        <v>99680</v>
      </c>
      <c r="F255" s="14" t="s">
        <v>9</v>
      </c>
      <c r="G255" s="14" t="s">
        <v>25</v>
      </c>
      <c r="H255" s="14" t="s">
        <v>920</v>
      </c>
      <c r="I255" s="14" t="s">
        <v>916</v>
      </c>
      <c r="J255" s="14" t="s">
        <v>921</v>
      </c>
      <c r="K255" s="14">
        <v>30</v>
      </c>
      <c r="L255" s="14">
        <v>3</v>
      </c>
      <c r="M255" s="14">
        <v>10</v>
      </c>
      <c r="N255" s="14">
        <v>3</v>
      </c>
      <c r="O255" s="14">
        <v>0</v>
      </c>
    </row>
    <row r="256" spans="1:15" x14ac:dyDescent="0.3">
      <c r="A256" s="14" t="s">
        <v>259</v>
      </c>
      <c r="B256" s="14">
        <v>29</v>
      </c>
      <c r="C256" s="14" t="s">
        <v>12</v>
      </c>
      <c r="D256" s="14" t="s">
        <v>8</v>
      </c>
      <c r="E256" s="15">
        <v>101500</v>
      </c>
      <c r="F256" s="14" t="s">
        <v>904</v>
      </c>
      <c r="G256" s="14" t="s">
        <v>25</v>
      </c>
      <c r="H256" s="14" t="s">
        <v>63</v>
      </c>
      <c r="I256" s="14" t="s">
        <v>922</v>
      </c>
      <c r="J256" s="14" t="s">
        <v>915</v>
      </c>
      <c r="K256" s="14">
        <v>20</v>
      </c>
      <c r="L256" s="14">
        <v>2</v>
      </c>
      <c r="M256" s="14">
        <v>10</v>
      </c>
      <c r="N256" s="14">
        <v>3</v>
      </c>
      <c r="O256" s="14">
        <v>0</v>
      </c>
    </row>
    <row r="257" spans="1:15" x14ac:dyDescent="0.3">
      <c r="A257" s="14" t="s">
        <v>260</v>
      </c>
      <c r="B257" s="14">
        <v>25</v>
      </c>
      <c r="C257" s="14" t="s">
        <v>12</v>
      </c>
      <c r="D257" s="14" t="s">
        <v>48</v>
      </c>
      <c r="E257" s="15">
        <v>46160</v>
      </c>
      <c r="F257" s="14" t="s">
        <v>904</v>
      </c>
      <c r="G257" s="14" t="s">
        <v>59</v>
      </c>
      <c r="H257" s="14" t="s">
        <v>920</v>
      </c>
      <c r="I257" s="14" t="s">
        <v>918</v>
      </c>
      <c r="J257" s="14" t="s">
        <v>915</v>
      </c>
      <c r="K257" s="14">
        <v>0</v>
      </c>
      <c r="L257" s="14">
        <v>0</v>
      </c>
      <c r="M257" s="14">
        <v>5</v>
      </c>
      <c r="N257" s="14">
        <v>4</v>
      </c>
      <c r="O257" s="14">
        <v>1</v>
      </c>
    </row>
    <row r="258" spans="1:15" x14ac:dyDescent="0.3">
      <c r="A258" s="14" t="s">
        <v>261</v>
      </c>
      <c r="B258" s="14">
        <v>42</v>
      </c>
      <c r="C258" s="14" t="s">
        <v>7</v>
      </c>
      <c r="D258" s="14" t="s">
        <v>63</v>
      </c>
      <c r="E258" s="15">
        <v>41930</v>
      </c>
      <c r="F258" s="14" t="s">
        <v>904</v>
      </c>
      <c r="G258" s="14" t="s">
        <v>25</v>
      </c>
      <c r="H258" s="14" t="s">
        <v>919</v>
      </c>
      <c r="I258" s="14" t="s">
        <v>922</v>
      </c>
      <c r="J258" s="14" t="s">
        <v>921</v>
      </c>
      <c r="K258" s="14">
        <v>0</v>
      </c>
      <c r="L258" s="14">
        <v>0</v>
      </c>
      <c r="M258" s="14">
        <v>10</v>
      </c>
      <c r="N258" s="14">
        <v>9</v>
      </c>
      <c r="O258" s="14">
        <v>7</v>
      </c>
    </row>
    <row r="259" spans="1:15" x14ac:dyDescent="0.3">
      <c r="A259" s="14" t="s">
        <v>262</v>
      </c>
      <c r="B259" s="14">
        <v>40</v>
      </c>
      <c r="C259" s="14" t="s">
        <v>12</v>
      </c>
      <c r="D259" s="14" t="s">
        <v>63</v>
      </c>
      <c r="E259" s="15">
        <v>73360</v>
      </c>
      <c r="F259" s="14" t="s">
        <v>9</v>
      </c>
      <c r="G259" s="14" t="s">
        <v>46</v>
      </c>
      <c r="H259" s="14" t="s">
        <v>919</v>
      </c>
      <c r="I259" s="14" t="s">
        <v>922</v>
      </c>
      <c r="J259" s="14" t="s">
        <v>915</v>
      </c>
      <c r="K259" s="14">
        <v>0</v>
      </c>
      <c r="L259" s="14">
        <v>0</v>
      </c>
      <c r="M259" s="14">
        <v>22</v>
      </c>
      <c r="N259" s="14">
        <v>21</v>
      </c>
      <c r="O259" s="14">
        <v>3</v>
      </c>
    </row>
    <row r="260" spans="1:15" x14ac:dyDescent="0.3">
      <c r="A260" s="14" t="s">
        <v>263</v>
      </c>
      <c r="B260" s="14">
        <v>51</v>
      </c>
      <c r="C260" s="14" t="s">
        <v>7</v>
      </c>
      <c r="D260" s="14" t="s">
        <v>24</v>
      </c>
      <c r="E260" s="15">
        <v>119550</v>
      </c>
      <c r="F260" s="14" t="s">
        <v>9</v>
      </c>
      <c r="G260" s="14" t="s">
        <v>25</v>
      </c>
      <c r="H260" s="14" t="s">
        <v>920</v>
      </c>
      <c r="I260" s="14" t="s">
        <v>918</v>
      </c>
      <c r="J260" s="14" t="s">
        <v>915</v>
      </c>
      <c r="K260" s="14">
        <v>10</v>
      </c>
      <c r="L260" s="14">
        <v>1</v>
      </c>
      <c r="M260" s="14">
        <v>1</v>
      </c>
      <c r="N260" s="14">
        <v>1</v>
      </c>
      <c r="O260" s="14">
        <v>0</v>
      </c>
    </row>
    <row r="261" spans="1:15" x14ac:dyDescent="0.3">
      <c r="A261" s="14" t="s">
        <v>264</v>
      </c>
      <c r="B261" s="14">
        <v>31</v>
      </c>
      <c r="C261" s="14" t="s">
        <v>12</v>
      </c>
      <c r="D261" s="14" t="s">
        <v>13</v>
      </c>
      <c r="E261" s="15">
        <v>53240</v>
      </c>
      <c r="F261" s="14" t="s">
        <v>22</v>
      </c>
      <c r="G261" s="14" t="s">
        <v>10</v>
      </c>
      <c r="H261" s="14" t="s">
        <v>919</v>
      </c>
      <c r="I261" s="14" t="s">
        <v>916</v>
      </c>
      <c r="J261" s="14" t="s">
        <v>915</v>
      </c>
      <c r="K261" s="14">
        <v>0</v>
      </c>
      <c r="L261" s="14">
        <v>0</v>
      </c>
      <c r="M261" s="14">
        <v>6</v>
      </c>
      <c r="N261" s="14">
        <v>5</v>
      </c>
      <c r="O261" s="14">
        <v>1</v>
      </c>
    </row>
    <row r="262" spans="1:15" x14ac:dyDescent="0.3">
      <c r="A262" s="14" t="s">
        <v>265</v>
      </c>
      <c r="B262" s="14">
        <v>32</v>
      </c>
      <c r="C262" s="14" t="s">
        <v>7</v>
      </c>
      <c r="D262" s="14" t="s">
        <v>63</v>
      </c>
      <c r="E262" s="15">
        <v>90880</v>
      </c>
      <c r="F262" s="14" t="s">
        <v>9</v>
      </c>
      <c r="G262" s="14" t="s">
        <v>25</v>
      </c>
      <c r="H262" s="14" t="s">
        <v>920</v>
      </c>
      <c r="I262" s="14" t="s">
        <v>918</v>
      </c>
      <c r="J262" s="14" t="s">
        <v>915</v>
      </c>
      <c r="K262" s="14">
        <v>10</v>
      </c>
      <c r="L262" s="14">
        <v>1</v>
      </c>
      <c r="M262" s="14">
        <v>5</v>
      </c>
      <c r="N262" s="14">
        <v>5</v>
      </c>
      <c r="O262" s="14">
        <v>0</v>
      </c>
    </row>
    <row r="263" spans="1:15" x14ac:dyDescent="0.3">
      <c r="A263" s="14" t="s">
        <v>266</v>
      </c>
      <c r="B263" s="14">
        <v>38</v>
      </c>
      <c r="C263" s="14" t="s">
        <v>7</v>
      </c>
      <c r="D263" s="14" t="s">
        <v>37</v>
      </c>
      <c r="E263" s="15">
        <v>44450</v>
      </c>
      <c r="F263" s="14" t="s">
        <v>22</v>
      </c>
      <c r="G263" s="14" t="s">
        <v>59</v>
      </c>
      <c r="H263" s="14" t="s">
        <v>920</v>
      </c>
      <c r="I263" s="14" t="s">
        <v>918</v>
      </c>
      <c r="J263" s="14" t="s">
        <v>915</v>
      </c>
      <c r="K263" s="14">
        <v>30</v>
      </c>
      <c r="L263" s="14">
        <v>3</v>
      </c>
      <c r="M263" s="14">
        <v>13</v>
      </c>
      <c r="N263" s="14">
        <v>8</v>
      </c>
      <c r="O263" s="14">
        <v>7</v>
      </c>
    </row>
    <row r="264" spans="1:15" x14ac:dyDescent="0.3">
      <c r="A264" s="14" t="s">
        <v>267</v>
      </c>
      <c r="B264" s="14">
        <v>32</v>
      </c>
      <c r="C264" s="14" t="s">
        <v>12</v>
      </c>
      <c r="D264" s="14" t="s">
        <v>63</v>
      </c>
      <c r="E264" s="15">
        <v>47670</v>
      </c>
      <c r="F264" s="14" t="s">
        <v>22</v>
      </c>
      <c r="G264" s="14" t="s">
        <v>46</v>
      </c>
      <c r="H264" s="14" t="s">
        <v>917</v>
      </c>
      <c r="I264" s="14" t="s">
        <v>916</v>
      </c>
      <c r="J264" s="14" t="s">
        <v>915</v>
      </c>
      <c r="K264" s="14">
        <v>40</v>
      </c>
      <c r="L264" s="14">
        <v>4</v>
      </c>
      <c r="M264" s="14">
        <v>9</v>
      </c>
      <c r="N264" s="14">
        <v>6</v>
      </c>
      <c r="O264" s="14">
        <v>0</v>
      </c>
    </row>
    <row r="265" spans="1:15" x14ac:dyDescent="0.3">
      <c r="A265" s="14" t="s">
        <v>268</v>
      </c>
      <c r="B265" s="14">
        <v>46</v>
      </c>
      <c r="C265" s="14" t="s">
        <v>7</v>
      </c>
      <c r="D265" s="14" t="s">
        <v>24</v>
      </c>
      <c r="E265" s="15">
        <v>111420</v>
      </c>
      <c r="F265" s="14" t="s">
        <v>904</v>
      </c>
      <c r="G265" s="14" t="s">
        <v>25</v>
      </c>
      <c r="H265" s="14" t="s">
        <v>917</v>
      </c>
      <c r="I265" s="14" t="s">
        <v>918</v>
      </c>
      <c r="J265" s="14" t="s">
        <v>921</v>
      </c>
      <c r="K265" s="14">
        <v>30</v>
      </c>
      <c r="L265" s="14">
        <v>3</v>
      </c>
      <c r="M265" s="14">
        <v>28</v>
      </c>
      <c r="N265" s="14">
        <v>7</v>
      </c>
      <c r="O265" s="14">
        <v>7</v>
      </c>
    </row>
    <row r="266" spans="1:15" x14ac:dyDescent="0.3">
      <c r="A266" s="14" t="s">
        <v>269</v>
      </c>
      <c r="B266" s="14">
        <v>28</v>
      </c>
      <c r="C266" s="14" t="s">
        <v>7</v>
      </c>
      <c r="D266" s="14" t="s">
        <v>45</v>
      </c>
      <c r="E266" s="15">
        <v>47760</v>
      </c>
      <c r="F266" s="14" t="s">
        <v>904</v>
      </c>
      <c r="G266" s="14" t="s">
        <v>14</v>
      </c>
      <c r="H266" s="14" t="s">
        <v>920</v>
      </c>
      <c r="I266" s="14" t="s">
        <v>916</v>
      </c>
      <c r="J266" s="14" t="s">
        <v>915</v>
      </c>
      <c r="K266" s="14">
        <v>20</v>
      </c>
      <c r="L266" s="14">
        <v>2</v>
      </c>
      <c r="M266" s="14">
        <v>5</v>
      </c>
      <c r="N266" s="14">
        <v>0</v>
      </c>
      <c r="O266" s="14">
        <v>0</v>
      </c>
    </row>
    <row r="267" spans="1:15" x14ac:dyDescent="0.3">
      <c r="A267" s="14" t="s">
        <v>270</v>
      </c>
      <c r="B267" s="14">
        <v>29</v>
      </c>
      <c r="C267" s="14" t="s">
        <v>7</v>
      </c>
      <c r="D267" s="14" t="s">
        <v>8</v>
      </c>
      <c r="E267" s="15">
        <v>47650</v>
      </c>
      <c r="F267" s="14" t="s">
        <v>22</v>
      </c>
      <c r="G267" s="14" t="s">
        <v>14</v>
      </c>
      <c r="H267" s="14" t="s">
        <v>919</v>
      </c>
      <c r="I267" s="14" t="s">
        <v>918</v>
      </c>
      <c r="J267" s="14" t="s">
        <v>915</v>
      </c>
      <c r="K267" s="14">
        <v>20</v>
      </c>
      <c r="L267" s="14">
        <v>2</v>
      </c>
      <c r="M267" s="14">
        <v>10</v>
      </c>
      <c r="N267" s="14">
        <v>0</v>
      </c>
      <c r="O267" s="14">
        <v>0</v>
      </c>
    </row>
    <row r="268" spans="1:15" x14ac:dyDescent="0.3">
      <c r="A268" s="14" t="s">
        <v>271</v>
      </c>
      <c r="B268" s="14">
        <v>31</v>
      </c>
      <c r="C268" s="14" t="s">
        <v>12</v>
      </c>
      <c r="D268" s="14" t="s">
        <v>24</v>
      </c>
      <c r="E268" s="15">
        <v>103360</v>
      </c>
      <c r="F268" s="14" t="s">
        <v>904</v>
      </c>
      <c r="G268" s="14" t="s">
        <v>25</v>
      </c>
      <c r="H268" s="14" t="s">
        <v>919</v>
      </c>
      <c r="I268" s="14" t="s">
        <v>918</v>
      </c>
      <c r="J268" s="14" t="s">
        <v>915</v>
      </c>
      <c r="K268" s="14">
        <v>0</v>
      </c>
      <c r="L268" s="14">
        <v>0</v>
      </c>
      <c r="M268" s="14">
        <v>10</v>
      </c>
      <c r="N268" s="14">
        <v>9</v>
      </c>
      <c r="O268" s="14">
        <v>7</v>
      </c>
    </row>
    <row r="269" spans="1:15" x14ac:dyDescent="0.3">
      <c r="A269" s="14" t="s">
        <v>272</v>
      </c>
      <c r="B269" s="14">
        <v>25</v>
      </c>
      <c r="C269" s="14" t="s">
        <v>12</v>
      </c>
      <c r="D269" s="14" t="s">
        <v>8</v>
      </c>
      <c r="E269" s="15">
        <v>48530</v>
      </c>
      <c r="F269" s="14" t="s">
        <v>9</v>
      </c>
      <c r="G269" s="14" t="s">
        <v>25</v>
      </c>
      <c r="H269" s="14" t="s">
        <v>920</v>
      </c>
      <c r="I269" s="14" t="s">
        <v>922</v>
      </c>
      <c r="J269" s="14" t="s">
        <v>915</v>
      </c>
      <c r="K269" s="14">
        <v>10</v>
      </c>
      <c r="L269" s="14">
        <v>1</v>
      </c>
      <c r="M269" s="14">
        <v>6</v>
      </c>
      <c r="N269" s="14">
        <v>6</v>
      </c>
      <c r="O269" s="14">
        <v>1</v>
      </c>
    </row>
    <row r="270" spans="1:15" x14ac:dyDescent="0.3">
      <c r="A270" s="14" t="s">
        <v>273</v>
      </c>
      <c r="B270" s="14">
        <v>45</v>
      </c>
      <c r="C270" s="14" t="s">
        <v>7</v>
      </c>
      <c r="D270" s="14" t="s">
        <v>29</v>
      </c>
      <c r="E270" s="15">
        <v>72160</v>
      </c>
      <c r="F270" s="14" t="s">
        <v>904</v>
      </c>
      <c r="G270" s="14" t="s">
        <v>25</v>
      </c>
      <c r="H270" s="14" t="s">
        <v>919</v>
      </c>
      <c r="I270" s="14" t="s">
        <v>918</v>
      </c>
      <c r="J270" s="14" t="s">
        <v>921</v>
      </c>
      <c r="K270" s="14">
        <v>0</v>
      </c>
      <c r="L270" s="14">
        <v>0</v>
      </c>
      <c r="M270" s="14">
        <v>21</v>
      </c>
      <c r="N270" s="14">
        <v>20</v>
      </c>
      <c r="O270" s="14">
        <v>4</v>
      </c>
    </row>
    <row r="271" spans="1:15" x14ac:dyDescent="0.3">
      <c r="A271" s="14" t="s">
        <v>274</v>
      </c>
      <c r="B271" s="14">
        <v>36</v>
      </c>
      <c r="C271" s="14" t="s">
        <v>7</v>
      </c>
      <c r="D271" s="14" t="s">
        <v>50</v>
      </c>
      <c r="E271" s="15">
        <v>60800</v>
      </c>
      <c r="F271" s="14" t="s">
        <v>22</v>
      </c>
      <c r="G271" s="14" t="s">
        <v>14</v>
      </c>
      <c r="H271" s="14" t="s">
        <v>920</v>
      </c>
      <c r="I271" s="14" t="s">
        <v>918</v>
      </c>
      <c r="J271" s="14" t="s">
        <v>915</v>
      </c>
      <c r="K271" s="14">
        <v>0</v>
      </c>
      <c r="L271" s="14">
        <v>0</v>
      </c>
      <c r="M271" s="14">
        <v>16</v>
      </c>
      <c r="N271" s="14">
        <v>15</v>
      </c>
      <c r="O271" s="14">
        <v>10</v>
      </c>
    </row>
    <row r="272" spans="1:15" x14ac:dyDescent="0.3">
      <c r="A272" s="14" t="s">
        <v>275</v>
      </c>
      <c r="B272" s="14">
        <v>55</v>
      </c>
      <c r="C272" s="14" t="s">
        <v>7</v>
      </c>
      <c r="D272" s="14" t="s">
        <v>24</v>
      </c>
      <c r="E272" s="15">
        <v>74010</v>
      </c>
      <c r="F272" s="14" t="s">
        <v>22</v>
      </c>
      <c r="G272" s="14" t="s">
        <v>14</v>
      </c>
      <c r="H272" s="14" t="s">
        <v>919</v>
      </c>
      <c r="I272" s="14" t="s">
        <v>916</v>
      </c>
      <c r="J272" s="14" t="s">
        <v>921</v>
      </c>
      <c r="K272" s="14">
        <v>0</v>
      </c>
      <c r="L272" s="14">
        <v>0</v>
      </c>
      <c r="M272" s="14">
        <v>37</v>
      </c>
      <c r="N272" s="14">
        <v>36</v>
      </c>
      <c r="O272" s="14">
        <v>4</v>
      </c>
    </row>
    <row r="273" spans="1:15" x14ac:dyDescent="0.3">
      <c r="A273" s="14" t="s">
        <v>276</v>
      </c>
      <c r="B273" s="14">
        <v>47</v>
      </c>
      <c r="C273" s="14" t="s">
        <v>12</v>
      </c>
      <c r="D273" s="14" t="s">
        <v>29</v>
      </c>
      <c r="E273" s="15">
        <v>60760</v>
      </c>
      <c r="F273" s="14" t="s">
        <v>904</v>
      </c>
      <c r="G273" s="14" t="s">
        <v>25</v>
      </c>
      <c r="H273" s="14" t="s">
        <v>920</v>
      </c>
      <c r="I273" s="14" t="s">
        <v>918</v>
      </c>
      <c r="J273" s="14" t="s">
        <v>921</v>
      </c>
      <c r="K273" s="14">
        <v>10</v>
      </c>
      <c r="L273" s="14">
        <v>1</v>
      </c>
      <c r="M273" s="14">
        <v>10</v>
      </c>
      <c r="N273" s="14">
        <v>10</v>
      </c>
      <c r="O273" s="14">
        <v>9</v>
      </c>
    </row>
    <row r="274" spans="1:15" x14ac:dyDescent="0.3">
      <c r="A274" s="14" t="s">
        <v>120</v>
      </c>
      <c r="B274" s="14">
        <v>28</v>
      </c>
      <c r="C274" s="14" t="s">
        <v>12</v>
      </c>
      <c r="D274" s="14" t="s">
        <v>45</v>
      </c>
      <c r="E274" s="15">
        <v>74550</v>
      </c>
      <c r="F274" s="14" t="s">
        <v>904</v>
      </c>
      <c r="G274" s="14" t="s">
        <v>46</v>
      </c>
      <c r="H274" s="14" t="s">
        <v>919</v>
      </c>
      <c r="I274" s="14" t="s">
        <v>918</v>
      </c>
      <c r="J274" s="14" t="s">
        <v>915</v>
      </c>
      <c r="K274" s="14">
        <v>10</v>
      </c>
      <c r="L274" s="14">
        <v>1</v>
      </c>
      <c r="M274" s="14">
        <v>5</v>
      </c>
      <c r="N274" s="14">
        <v>5</v>
      </c>
      <c r="O274" s="14">
        <v>0</v>
      </c>
    </row>
    <row r="275" spans="1:15" x14ac:dyDescent="0.3">
      <c r="A275" s="14" t="s">
        <v>277</v>
      </c>
      <c r="B275" s="14">
        <v>37</v>
      </c>
      <c r="C275" s="14" t="s">
        <v>12</v>
      </c>
      <c r="D275" s="14" t="s">
        <v>19</v>
      </c>
      <c r="E275" s="15">
        <v>32500</v>
      </c>
      <c r="F275" s="14" t="s">
        <v>22</v>
      </c>
      <c r="G275" s="14" t="s">
        <v>25</v>
      </c>
      <c r="H275" s="14" t="s">
        <v>919</v>
      </c>
      <c r="I275" s="14" t="s">
        <v>918</v>
      </c>
      <c r="J275" s="14" t="s">
        <v>915</v>
      </c>
      <c r="K275" s="14">
        <v>40</v>
      </c>
      <c r="L275" s="14">
        <v>4</v>
      </c>
      <c r="M275" s="14">
        <v>7</v>
      </c>
      <c r="N275" s="14">
        <v>5</v>
      </c>
      <c r="O275" s="14">
        <v>0</v>
      </c>
    </row>
    <row r="276" spans="1:15" x14ac:dyDescent="0.3">
      <c r="A276" s="14" t="s">
        <v>970</v>
      </c>
      <c r="B276" s="14">
        <v>21</v>
      </c>
      <c r="C276" s="14" t="s">
        <v>7</v>
      </c>
      <c r="D276" s="14" t="s">
        <v>923</v>
      </c>
      <c r="E276" s="15">
        <v>110040</v>
      </c>
      <c r="F276" s="14" t="s">
        <v>904</v>
      </c>
      <c r="G276" s="14" t="s">
        <v>59</v>
      </c>
      <c r="H276" s="14" t="s">
        <v>919</v>
      </c>
      <c r="I276" s="14" t="s">
        <v>916</v>
      </c>
      <c r="J276" s="14" t="s">
        <v>915</v>
      </c>
      <c r="K276" s="14">
        <v>10</v>
      </c>
      <c r="L276" s="14">
        <v>1</v>
      </c>
      <c r="M276" s="14">
        <v>3</v>
      </c>
      <c r="N276" s="14">
        <v>3</v>
      </c>
      <c r="O276" s="14">
        <v>1</v>
      </c>
    </row>
    <row r="277" spans="1:15" x14ac:dyDescent="0.3">
      <c r="A277" s="14" t="s">
        <v>278</v>
      </c>
      <c r="B277" s="14">
        <v>37</v>
      </c>
      <c r="C277" s="14" t="s">
        <v>7</v>
      </c>
      <c r="D277" s="14" t="s">
        <v>37</v>
      </c>
      <c r="E277" s="15">
        <v>99750</v>
      </c>
      <c r="F277" s="14" t="s">
        <v>904</v>
      </c>
      <c r="G277" s="14" t="s">
        <v>25</v>
      </c>
      <c r="H277" s="14" t="s">
        <v>919</v>
      </c>
      <c r="I277" s="14" t="s">
        <v>922</v>
      </c>
      <c r="J277" s="14" t="s">
        <v>921</v>
      </c>
      <c r="K277" s="14">
        <v>20</v>
      </c>
      <c r="L277" s="14">
        <v>2</v>
      </c>
      <c r="M277" s="14">
        <v>15</v>
      </c>
      <c r="N277" s="14">
        <v>5</v>
      </c>
      <c r="O277" s="14">
        <v>0</v>
      </c>
    </row>
    <row r="278" spans="1:15" x14ac:dyDescent="0.3">
      <c r="A278" s="14" t="s">
        <v>279</v>
      </c>
      <c r="B278" s="14">
        <v>35</v>
      </c>
      <c r="C278" s="14" t="s">
        <v>7</v>
      </c>
      <c r="D278" s="14" t="s">
        <v>32</v>
      </c>
      <c r="E278" s="15">
        <v>92470</v>
      </c>
      <c r="F278" s="14" t="s">
        <v>22</v>
      </c>
      <c r="G278" s="14" t="s">
        <v>14</v>
      </c>
      <c r="H278" s="14" t="s">
        <v>920</v>
      </c>
      <c r="I278" s="14" t="s">
        <v>922</v>
      </c>
      <c r="J278" s="14" t="s">
        <v>915</v>
      </c>
      <c r="K278" s="14">
        <v>70</v>
      </c>
      <c r="L278" s="14">
        <v>7</v>
      </c>
      <c r="M278" s="14">
        <v>10</v>
      </c>
      <c r="N278" s="14">
        <v>7</v>
      </c>
      <c r="O278" s="14">
        <v>6</v>
      </c>
    </row>
    <row r="279" spans="1:15" x14ac:dyDescent="0.3">
      <c r="A279" s="14" t="s">
        <v>280</v>
      </c>
      <c r="B279" s="14">
        <v>38</v>
      </c>
      <c r="C279" s="14" t="s">
        <v>12</v>
      </c>
      <c r="D279" s="14" t="s">
        <v>50</v>
      </c>
      <c r="E279" s="15">
        <v>109980</v>
      </c>
      <c r="F279" s="14" t="s">
        <v>22</v>
      </c>
      <c r="G279" s="14" t="s">
        <v>10</v>
      </c>
      <c r="H279" s="14" t="s">
        <v>919</v>
      </c>
      <c r="I279" s="14" t="s">
        <v>922</v>
      </c>
      <c r="J279" s="14" t="s">
        <v>921</v>
      </c>
      <c r="K279" s="14">
        <v>10</v>
      </c>
      <c r="L279" s="14">
        <v>1</v>
      </c>
      <c r="M279" s="14">
        <v>8</v>
      </c>
      <c r="N279" s="14">
        <v>8</v>
      </c>
      <c r="O279" s="14">
        <v>7</v>
      </c>
    </row>
    <row r="280" spans="1:15" x14ac:dyDescent="0.3">
      <c r="A280" s="14" t="s">
        <v>281</v>
      </c>
      <c r="B280" s="14">
        <v>26</v>
      </c>
      <c r="C280" s="14" t="s">
        <v>12</v>
      </c>
      <c r="D280" s="14" t="s">
        <v>24</v>
      </c>
      <c r="E280" s="15">
        <v>41790</v>
      </c>
      <c r="F280" s="14" t="s">
        <v>904</v>
      </c>
      <c r="G280" s="14" t="s">
        <v>20</v>
      </c>
      <c r="H280" s="14" t="s">
        <v>920</v>
      </c>
      <c r="I280" s="14" t="s">
        <v>922</v>
      </c>
      <c r="J280" s="14" t="s">
        <v>915</v>
      </c>
      <c r="K280" s="14">
        <v>10</v>
      </c>
      <c r="L280" s="14">
        <v>1</v>
      </c>
      <c r="M280" s="14">
        <v>6</v>
      </c>
      <c r="N280" s="14">
        <v>6</v>
      </c>
      <c r="O280" s="14">
        <v>1</v>
      </c>
    </row>
    <row r="281" spans="1:15" x14ac:dyDescent="0.3">
      <c r="A281" s="14" t="s">
        <v>282</v>
      </c>
      <c r="B281" s="14">
        <v>50</v>
      </c>
      <c r="C281" s="14" t="s">
        <v>12</v>
      </c>
      <c r="D281" s="14" t="s">
        <v>63</v>
      </c>
      <c r="E281" s="15">
        <v>86360</v>
      </c>
      <c r="F281" s="14" t="s">
        <v>904</v>
      </c>
      <c r="G281" s="14" t="s">
        <v>25</v>
      </c>
      <c r="H281" s="14" t="s">
        <v>920</v>
      </c>
      <c r="I281" s="14" t="s">
        <v>922</v>
      </c>
      <c r="J281" s="14" t="s">
        <v>915</v>
      </c>
      <c r="K281" s="14">
        <v>30</v>
      </c>
      <c r="L281" s="14">
        <v>3</v>
      </c>
      <c r="M281" s="14">
        <v>28</v>
      </c>
      <c r="N281" s="14">
        <v>10</v>
      </c>
      <c r="O281" s="14">
        <v>1</v>
      </c>
    </row>
    <row r="282" spans="1:15" x14ac:dyDescent="0.3">
      <c r="A282" s="14" t="s">
        <v>283</v>
      </c>
      <c r="B282" s="14">
        <v>53</v>
      </c>
      <c r="C282" s="14" t="s">
        <v>7</v>
      </c>
      <c r="D282" s="14" t="s">
        <v>29</v>
      </c>
      <c r="E282" s="15">
        <v>65570</v>
      </c>
      <c r="F282" s="14" t="s">
        <v>22</v>
      </c>
      <c r="G282" s="14" t="s">
        <v>25</v>
      </c>
      <c r="H282" s="14" t="s">
        <v>919</v>
      </c>
      <c r="I282" s="14" t="s">
        <v>918</v>
      </c>
      <c r="J282" s="14" t="s">
        <v>921</v>
      </c>
      <c r="K282" s="14">
        <v>30</v>
      </c>
      <c r="L282" s="14">
        <v>3</v>
      </c>
      <c r="M282" s="14">
        <v>21</v>
      </c>
      <c r="N282" s="14">
        <v>5</v>
      </c>
      <c r="O282" s="14">
        <v>1</v>
      </c>
    </row>
    <row r="283" spans="1:15" x14ac:dyDescent="0.3">
      <c r="A283" s="14" t="s">
        <v>284</v>
      </c>
      <c r="B283" s="14">
        <v>42</v>
      </c>
      <c r="C283" s="14" t="s">
        <v>12</v>
      </c>
      <c r="D283" s="14" t="s">
        <v>50</v>
      </c>
      <c r="E283" s="15">
        <v>69160</v>
      </c>
      <c r="F283" s="14" t="s">
        <v>904</v>
      </c>
      <c r="G283" s="14" t="s">
        <v>25</v>
      </c>
      <c r="H283" s="14" t="s">
        <v>920</v>
      </c>
      <c r="I283" s="14" t="s">
        <v>918</v>
      </c>
      <c r="J283" s="14" t="s">
        <v>915</v>
      </c>
      <c r="K283" s="14">
        <v>10</v>
      </c>
      <c r="L283" s="14">
        <v>1</v>
      </c>
      <c r="M283" s="14">
        <v>20</v>
      </c>
      <c r="N283" s="14">
        <v>20</v>
      </c>
      <c r="O283" s="14">
        <v>11</v>
      </c>
    </row>
    <row r="284" spans="1:15" x14ac:dyDescent="0.3">
      <c r="A284" s="14" t="s">
        <v>285</v>
      </c>
      <c r="B284" s="14">
        <v>29</v>
      </c>
      <c r="C284" s="14" t="s">
        <v>12</v>
      </c>
      <c r="D284" s="14" t="s">
        <v>50</v>
      </c>
      <c r="E284" s="15">
        <v>41570</v>
      </c>
      <c r="F284" s="14" t="s">
        <v>9</v>
      </c>
      <c r="G284" s="14" t="s">
        <v>10</v>
      </c>
      <c r="H284" s="14" t="s">
        <v>920</v>
      </c>
      <c r="I284" s="14" t="s">
        <v>916</v>
      </c>
      <c r="J284" s="14" t="s">
        <v>915</v>
      </c>
      <c r="K284" s="14">
        <v>10</v>
      </c>
      <c r="L284" s="14">
        <v>1</v>
      </c>
      <c r="M284" s="14">
        <v>10</v>
      </c>
      <c r="N284" s="14">
        <v>10</v>
      </c>
      <c r="O284" s="14">
        <v>0</v>
      </c>
    </row>
    <row r="285" spans="1:15" x14ac:dyDescent="0.3">
      <c r="A285" s="14" t="s">
        <v>286</v>
      </c>
      <c r="B285" s="14">
        <v>55</v>
      </c>
      <c r="C285" s="14" t="s">
        <v>12</v>
      </c>
      <c r="D285" s="14" t="s">
        <v>13</v>
      </c>
      <c r="E285" s="15">
        <v>83400</v>
      </c>
      <c r="F285" s="14" t="s">
        <v>9</v>
      </c>
      <c r="G285" s="14" t="s">
        <v>25</v>
      </c>
      <c r="H285" s="14" t="s">
        <v>917</v>
      </c>
      <c r="I285" s="14" t="s">
        <v>918</v>
      </c>
      <c r="J285" s="14" t="s">
        <v>921</v>
      </c>
      <c r="K285" s="14">
        <v>30</v>
      </c>
      <c r="L285" s="14">
        <v>3</v>
      </c>
      <c r="M285" s="14">
        <v>12</v>
      </c>
      <c r="N285" s="14">
        <v>10</v>
      </c>
      <c r="O285" s="14">
        <v>0</v>
      </c>
    </row>
    <row r="286" spans="1:15" x14ac:dyDescent="0.3">
      <c r="A286" s="14" t="s">
        <v>287</v>
      </c>
      <c r="B286" s="14">
        <v>26</v>
      </c>
      <c r="C286" s="14" t="s">
        <v>12</v>
      </c>
      <c r="D286" s="14" t="s">
        <v>13</v>
      </c>
      <c r="E286" s="15">
        <v>67660</v>
      </c>
      <c r="F286" s="14" t="s">
        <v>22</v>
      </c>
      <c r="G286" s="14" t="s">
        <v>20</v>
      </c>
      <c r="H286" s="14" t="s">
        <v>919</v>
      </c>
      <c r="I286" s="14" t="s">
        <v>918</v>
      </c>
      <c r="J286" s="14" t="s">
        <v>921</v>
      </c>
      <c r="K286" s="14">
        <v>10</v>
      </c>
      <c r="L286" s="14">
        <v>1</v>
      </c>
      <c r="M286" s="14">
        <v>5</v>
      </c>
      <c r="N286" s="14">
        <v>5</v>
      </c>
      <c r="O286" s="14">
        <v>3</v>
      </c>
    </row>
    <row r="287" spans="1:15" x14ac:dyDescent="0.3">
      <c r="A287" s="14" t="s">
        <v>288</v>
      </c>
      <c r="B287" s="14">
        <v>37</v>
      </c>
      <c r="C287" s="14" t="s">
        <v>12</v>
      </c>
      <c r="D287" s="14" t="s">
        <v>29</v>
      </c>
      <c r="E287" s="15">
        <v>34470</v>
      </c>
      <c r="F287" s="14" t="s">
        <v>9</v>
      </c>
      <c r="G287" s="14" t="s">
        <v>14</v>
      </c>
      <c r="H287" s="14" t="s">
        <v>920</v>
      </c>
      <c r="I287" s="14" t="s">
        <v>916</v>
      </c>
      <c r="J287" s="14" t="s">
        <v>915</v>
      </c>
      <c r="K287" s="14">
        <v>10</v>
      </c>
      <c r="L287" s="14">
        <v>1</v>
      </c>
      <c r="M287" s="14">
        <v>17</v>
      </c>
      <c r="N287" s="14">
        <v>17</v>
      </c>
      <c r="O287" s="14">
        <v>5</v>
      </c>
    </row>
    <row r="288" spans="1:15" x14ac:dyDescent="0.3">
      <c r="A288" s="14" t="s">
        <v>289</v>
      </c>
      <c r="B288" s="14">
        <v>44</v>
      </c>
      <c r="C288" s="14" t="s">
        <v>7</v>
      </c>
      <c r="D288" s="14" t="s">
        <v>17</v>
      </c>
      <c r="E288" s="15">
        <v>38240</v>
      </c>
      <c r="F288" s="14" t="s">
        <v>904</v>
      </c>
      <c r="G288" s="14" t="s">
        <v>25</v>
      </c>
      <c r="H288" s="14" t="s">
        <v>920</v>
      </c>
      <c r="I288" s="14" t="s">
        <v>922</v>
      </c>
      <c r="J288" s="14" t="s">
        <v>921</v>
      </c>
      <c r="K288" s="14">
        <v>30</v>
      </c>
      <c r="L288" s="14">
        <v>3</v>
      </c>
      <c r="M288" s="14">
        <v>19</v>
      </c>
      <c r="N288" s="14">
        <v>1</v>
      </c>
      <c r="O288" s="14">
        <v>0</v>
      </c>
    </row>
    <row r="289" spans="1:15" x14ac:dyDescent="0.3">
      <c r="A289" s="14" t="s">
        <v>290</v>
      </c>
      <c r="B289" s="14">
        <v>38</v>
      </c>
      <c r="C289" s="14" t="s">
        <v>12</v>
      </c>
      <c r="D289" s="14" t="s">
        <v>24</v>
      </c>
      <c r="E289" s="15">
        <v>78380</v>
      </c>
      <c r="F289" s="14" t="s">
        <v>904</v>
      </c>
      <c r="G289" s="14" t="s">
        <v>25</v>
      </c>
      <c r="H289" s="14" t="s">
        <v>920</v>
      </c>
      <c r="I289" s="14" t="s">
        <v>922</v>
      </c>
      <c r="J289" s="14" t="s">
        <v>915</v>
      </c>
      <c r="K289" s="14">
        <v>90</v>
      </c>
      <c r="L289" s="14">
        <v>9</v>
      </c>
      <c r="M289" s="14">
        <v>10</v>
      </c>
      <c r="N289" s="14">
        <v>2</v>
      </c>
      <c r="O289" s="14">
        <v>1</v>
      </c>
    </row>
    <row r="290" spans="1:15" x14ac:dyDescent="0.3">
      <c r="A290" s="14" t="s">
        <v>291</v>
      </c>
      <c r="B290" s="14">
        <v>26</v>
      </c>
      <c r="C290" s="14" t="s">
        <v>7</v>
      </c>
      <c r="D290" s="14" t="s">
        <v>13</v>
      </c>
      <c r="E290" s="15">
        <v>72500</v>
      </c>
      <c r="F290" s="14" t="s">
        <v>904</v>
      </c>
      <c r="G290" s="14" t="s">
        <v>25</v>
      </c>
      <c r="H290" s="14" t="s">
        <v>919</v>
      </c>
      <c r="I290" s="14" t="s">
        <v>922</v>
      </c>
      <c r="J290" s="14" t="s">
        <v>921</v>
      </c>
      <c r="K290" s="14">
        <v>20</v>
      </c>
      <c r="L290" s="14">
        <v>2</v>
      </c>
      <c r="M290" s="14">
        <v>5</v>
      </c>
      <c r="N290" s="14">
        <v>3</v>
      </c>
      <c r="O290" s="14">
        <v>0</v>
      </c>
    </row>
    <row r="291" spans="1:15" x14ac:dyDescent="0.3">
      <c r="A291" s="14" t="s">
        <v>292</v>
      </c>
      <c r="B291" s="14">
        <v>28</v>
      </c>
      <c r="C291" s="14" t="s">
        <v>7</v>
      </c>
      <c r="D291" s="14" t="s">
        <v>17</v>
      </c>
      <c r="E291" s="15">
        <v>115640</v>
      </c>
      <c r="F291" s="14" t="s">
        <v>22</v>
      </c>
      <c r="G291" s="14" t="s">
        <v>25</v>
      </c>
      <c r="H291" s="14" t="s">
        <v>920</v>
      </c>
      <c r="I291" s="14" t="s">
        <v>916</v>
      </c>
      <c r="J291" s="14" t="s">
        <v>915</v>
      </c>
      <c r="K291" s="14">
        <v>10</v>
      </c>
      <c r="L291" s="14">
        <v>1</v>
      </c>
      <c r="M291" s="14">
        <v>5</v>
      </c>
      <c r="N291" s="14">
        <v>5</v>
      </c>
      <c r="O291" s="14">
        <v>0</v>
      </c>
    </row>
    <row r="292" spans="1:15" x14ac:dyDescent="0.3">
      <c r="A292" s="14" t="s">
        <v>293</v>
      </c>
      <c r="B292" s="14">
        <v>49</v>
      </c>
      <c r="C292" s="14" t="s">
        <v>12</v>
      </c>
      <c r="D292" s="14" t="s">
        <v>19</v>
      </c>
      <c r="E292" s="15">
        <v>46250</v>
      </c>
      <c r="F292" s="14" t="s">
        <v>904</v>
      </c>
      <c r="G292" s="14" t="s">
        <v>46</v>
      </c>
      <c r="H292" s="14" t="s">
        <v>920</v>
      </c>
      <c r="I292" s="14" t="s">
        <v>916</v>
      </c>
      <c r="J292" s="14" t="s">
        <v>921</v>
      </c>
      <c r="K292" s="14">
        <v>90</v>
      </c>
      <c r="L292" s="14">
        <v>9</v>
      </c>
      <c r="M292" s="14">
        <v>22</v>
      </c>
      <c r="N292" s="14">
        <v>3</v>
      </c>
      <c r="O292" s="14">
        <v>1</v>
      </c>
    </row>
    <row r="293" spans="1:15" x14ac:dyDescent="0.3">
      <c r="A293" s="14" t="s">
        <v>294</v>
      </c>
      <c r="B293" s="14">
        <v>36</v>
      </c>
      <c r="C293" s="14" t="s">
        <v>12</v>
      </c>
      <c r="D293" s="14" t="s">
        <v>24</v>
      </c>
      <c r="E293" s="15">
        <v>82120</v>
      </c>
      <c r="F293" s="14" t="s">
        <v>904</v>
      </c>
      <c r="G293" s="14" t="s">
        <v>10</v>
      </c>
      <c r="H293" s="14" t="s">
        <v>917</v>
      </c>
      <c r="I293" s="14" t="s">
        <v>916</v>
      </c>
      <c r="J293" s="14" t="s">
        <v>915</v>
      </c>
      <c r="K293" s="14">
        <v>40</v>
      </c>
      <c r="L293" s="14">
        <v>4</v>
      </c>
      <c r="M293" s="14">
        <v>10</v>
      </c>
      <c r="N293" s="14">
        <v>8</v>
      </c>
      <c r="O293" s="14">
        <v>7</v>
      </c>
    </row>
    <row r="294" spans="1:15" x14ac:dyDescent="0.3">
      <c r="A294" s="14" t="s">
        <v>295</v>
      </c>
      <c r="B294" s="14">
        <v>31</v>
      </c>
      <c r="C294" s="14" t="s">
        <v>7</v>
      </c>
      <c r="D294" s="14" t="s">
        <v>48</v>
      </c>
      <c r="E294" s="15">
        <v>108160</v>
      </c>
      <c r="F294" s="14" t="s">
        <v>904</v>
      </c>
      <c r="G294" s="14" t="s">
        <v>10</v>
      </c>
      <c r="H294" s="14" t="s">
        <v>63</v>
      </c>
      <c r="I294" s="14" t="s">
        <v>922</v>
      </c>
      <c r="J294" s="14" t="s">
        <v>915</v>
      </c>
      <c r="K294" s="14">
        <v>10</v>
      </c>
      <c r="L294" s="14">
        <v>1</v>
      </c>
      <c r="M294" s="14">
        <v>2</v>
      </c>
      <c r="N294" s="14">
        <v>2</v>
      </c>
      <c r="O294" s="14">
        <v>2</v>
      </c>
    </row>
    <row r="295" spans="1:15" x14ac:dyDescent="0.3">
      <c r="A295" s="14" t="s">
        <v>296</v>
      </c>
      <c r="B295" s="14">
        <v>26</v>
      </c>
      <c r="C295" s="14" t="s">
        <v>12</v>
      </c>
      <c r="D295" s="14" t="s">
        <v>32</v>
      </c>
      <c r="E295" s="15">
        <v>108360</v>
      </c>
      <c r="F295" s="14" t="s">
        <v>22</v>
      </c>
      <c r="G295" s="14" t="s">
        <v>14</v>
      </c>
      <c r="H295" s="14" t="s">
        <v>63</v>
      </c>
      <c r="I295" s="14" t="s">
        <v>916</v>
      </c>
      <c r="J295" s="14" t="s">
        <v>921</v>
      </c>
      <c r="K295" s="14">
        <v>10</v>
      </c>
      <c r="L295" s="14">
        <v>1</v>
      </c>
      <c r="M295" s="14">
        <v>8</v>
      </c>
      <c r="N295" s="14">
        <v>8</v>
      </c>
      <c r="O295" s="14">
        <v>7</v>
      </c>
    </row>
    <row r="296" spans="1:15" x14ac:dyDescent="0.3">
      <c r="A296" s="14" t="s">
        <v>297</v>
      </c>
      <c r="B296" s="14">
        <v>37</v>
      </c>
      <c r="C296" s="14" t="s">
        <v>7</v>
      </c>
      <c r="D296" s="14" t="s">
        <v>8</v>
      </c>
      <c r="E296" s="15">
        <v>77840</v>
      </c>
      <c r="F296" s="14" t="s">
        <v>904</v>
      </c>
      <c r="G296" s="14" t="s">
        <v>20</v>
      </c>
      <c r="H296" s="14" t="s">
        <v>919</v>
      </c>
      <c r="I296" s="14" t="s">
        <v>918</v>
      </c>
      <c r="J296" s="14" t="s">
        <v>921</v>
      </c>
      <c r="K296" s="14">
        <v>10</v>
      </c>
      <c r="L296" s="14">
        <v>1</v>
      </c>
      <c r="M296" s="14">
        <v>4</v>
      </c>
      <c r="N296" s="14">
        <v>4</v>
      </c>
      <c r="O296" s="14">
        <v>1</v>
      </c>
    </row>
    <row r="297" spans="1:15" x14ac:dyDescent="0.3">
      <c r="A297" s="14" t="s">
        <v>298</v>
      </c>
      <c r="B297" s="14">
        <v>42</v>
      </c>
      <c r="C297" s="14" t="s">
        <v>12</v>
      </c>
      <c r="D297" s="14" t="s">
        <v>29</v>
      </c>
      <c r="E297" s="15">
        <v>85180</v>
      </c>
      <c r="F297" s="14" t="s">
        <v>904</v>
      </c>
      <c r="G297" s="14" t="s">
        <v>46</v>
      </c>
      <c r="H297" s="14" t="s">
        <v>63</v>
      </c>
      <c r="I297" s="14" t="s">
        <v>918</v>
      </c>
      <c r="J297" s="14" t="s">
        <v>915</v>
      </c>
      <c r="K297" s="14">
        <v>50</v>
      </c>
      <c r="L297" s="14">
        <v>5</v>
      </c>
      <c r="M297" s="14">
        <v>23</v>
      </c>
      <c r="N297" s="14">
        <v>20</v>
      </c>
      <c r="O297" s="14">
        <v>4</v>
      </c>
    </row>
    <row r="298" spans="1:15" x14ac:dyDescent="0.3">
      <c r="A298" s="14" t="s">
        <v>299</v>
      </c>
      <c r="B298" s="14">
        <v>18</v>
      </c>
      <c r="C298" s="14" t="s">
        <v>7</v>
      </c>
      <c r="D298" s="14" t="s">
        <v>32</v>
      </c>
      <c r="E298" s="15">
        <v>85920</v>
      </c>
      <c r="F298" s="14" t="s">
        <v>22</v>
      </c>
      <c r="G298" s="14" t="s">
        <v>14</v>
      </c>
      <c r="H298" s="14" t="s">
        <v>920</v>
      </c>
      <c r="I298" s="14" t="s">
        <v>916</v>
      </c>
      <c r="J298" s="14" t="s">
        <v>915</v>
      </c>
      <c r="K298" s="14">
        <v>10</v>
      </c>
      <c r="L298" s="14">
        <v>1</v>
      </c>
      <c r="M298" s="14">
        <v>0</v>
      </c>
      <c r="N298" s="14">
        <v>0</v>
      </c>
      <c r="O298" s="14">
        <v>0</v>
      </c>
    </row>
    <row r="299" spans="1:15" x14ac:dyDescent="0.3">
      <c r="A299" s="14" t="s">
        <v>300</v>
      </c>
      <c r="B299" s="14">
        <v>35</v>
      </c>
      <c r="C299" s="14" t="s">
        <v>7</v>
      </c>
      <c r="D299" s="14" t="s">
        <v>8</v>
      </c>
      <c r="E299" s="15">
        <v>106490</v>
      </c>
      <c r="F299" s="14" t="s">
        <v>904</v>
      </c>
      <c r="G299" s="14" t="s">
        <v>59</v>
      </c>
      <c r="H299" s="14" t="s">
        <v>63</v>
      </c>
      <c r="I299" s="14" t="s">
        <v>918</v>
      </c>
      <c r="J299" s="14" t="s">
        <v>915</v>
      </c>
      <c r="K299" s="14">
        <v>0</v>
      </c>
      <c r="L299" s="14">
        <v>0</v>
      </c>
      <c r="M299" s="14">
        <v>12</v>
      </c>
      <c r="N299" s="14">
        <v>11</v>
      </c>
      <c r="O299" s="14">
        <v>6</v>
      </c>
    </row>
    <row r="300" spans="1:15" x14ac:dyDescent="0.3">
      <c r="A300" s="14" t="s">
        <v>301</v>
      </c>
      <c r="B300" s="14">
        <v>36</v>
      </c>
      <c r="C300" s="14" t="s">
        <v>7</v>
      </c>
      <c r="D300" s="14" t="s">
        <v>13</v>
      </c>
      <c r="E300" s="15">
        <v>38520</v>
      </c>
      <c r="F300" s="14" t="s">
        <v>22</v>
      </c>
      <c r="G300" s="14" t="s">
        <v>46</v>
      </c>
      <c r="H300" s="14" t="s">
        <v>920</v>
      </c>
      <c r="I300" s="14" t="s">
        <v>918</v>
      </c>
      <c r="J300" s="14" t="s">
        <v>915</v>
      </c>
      <c r="K300" s="14">
        <v>40</v>
      </c>
      <c r="L300" s="14">
        <v>4</v>
      </c>
      <c r="M300" s="14">
        <v>4</v>
      </c>
      <c r="N300" s="14">
        <v>1</v>
      </c>
      <c r="O300" s="14">
        <v>0</v>
      </c>
    </row>
    <row r="301" spans="1:15" x14ac:dyDescent="0.3">
      <c r="A301" s="14" t="s">
        <v>302</v>
      </c>
      <c r="B301" s="14">
        <v>51</v>
      </c>
      <c r="C301" s="14" t="s">
        <v>7</v>
      </c>
      <c r="D301" s="14" t="s">
        <v>29</v>
      </c>
      <c r="E301" s="15">
        <v>49530</v>
      </c>
      <c r="F301" s="14" t="s">
        <v>9</v>
      </c>
      <c r="G301" s="14" t="s">
        <v>25</v>
      </c>
      <c r="H301" s="14" t="s">
        <v>919</v>
      </c>
      <c r="I301" s="14" t="s">
        <v>922</v>
      </c>
      <c r="J301" s="14" t="s">
        <v>915</v>
      </c>
      <c r="K301" s="14">
        <v>50</v>
      </c>
      <c r="L301" s="14">
        <v>5</v>
      </c>
      <c r="M301" s="14">
        <v>13</v>
      </c>
      <c r="N301" s="14">
        <v>4</v>
      </c>
      <c r="O301" s="14">
        <v>1</v>
      </c>
    </row>
    <row r="302" spans="1:15" x14ac:dyDescent="0.3">
      <c r="A302" s="14" t="s">
        <v>303</v>
      </c>
      <c r="B302" s="14">
        <v>41</v>
      </c>
      <c r="C302" s="14" t="s">
        <v>7</v>
      </c>
      <c r="D302" s="14" t="s">
        <v>13</v>
      </c>
      <c r="E302" s="15">
        <v>29610</v>
      </c>
      <c r="F302" s="14" t="s">
        <v>22</v>
      </c>
      <c r="G302" s="14" t="s">
        <v>25</v>
      </c>
      <c r="H302" s="14" t="s">
        <v>920</v>
      </c>
      <c r="I302" s="14" t="s">
        <v>916</v>
      </c>
      <c r="J302" s="14" t="s">
        <v>915</v>
      </c>
      <c r="K302" s="14">
        <v>10</v>
      </c>
      <c r="L302" s="14">
        <v>1</v>
      </c>
      <c r="M302" s="14">
        <v>22</v>
      </c>
      <c r="N302" s="14">
        <v>22</v>
      </c>
      <c r="O302" s="14">
        <v>0</v>
      </c>
    </row>
    <row r="303" spans="1:15" x14ac:dyDescent="0.3">
      <c r="A303" s="14" t="s">
        <v>969</v>
      </c>
      <c r="B303" s="14">
        <v>18</v>
      </c>
      <c r="C303" s="14" t="s">
        <v>7</v>
      </c>
      <c r="D303" s="14" t="s">
        <v>923</v>
      </c>
      <c r="E303" s="15">
        <v>84170</v>
      </c>
      <c r="F303" s="14" t="s">
        <v>22</v>
      </c>
      <c r="G303" s="14" t="s">
        <v>25</v>
      </c>
      <c r="H303" s="14" t="s">
        <v>919</v>
      </c>
      <c r="I303" s="14" t="s">
        <v>916</v>
      </c>
      <c r="J303" s="14" t="s">
        <v>915</v>
      </c>
      <c r="K303" s="14">
        <v>10</v>
      </c>
      <c r="L303" s="14">
        <v>1</v>
      </c>
      <c r="M303" s="14">
        <v>0</v>
      </c>
      <c r="N303" s="14">
        <v>0</v>
      </c>
      <c r="O303" s="14">
        <v>0</v>
      </c>
    </row>
    <row r="304" spans="1:15" x14ac:dyDescent="0.3">
      <c r="A304" s="14" t="s">
        <v>304</v>
      </c>
      <c r="B304" s="14">
        <v>28</v>
      </c>
      <c r="C304" s="14" t="s">
        <v>12</v>
      </c>
      <c r="D304" s="14" t="s">
        <v>32</v>
      </c>
      <c r="E304" s="15">
        <v>92190</v>
      </c>
      <c r="F304" s="14" t="s">
        <v>9</v>
      </c>
      <c r="G304" s="14" t="s">
        <v>25</v>
      </c>
      <c r="H304" s="14" t="s">
        <v>919</v>
      </c>
      <c r="I304" s="14" t="s">
        <v>916</v>
      </c>
      <c r="J304" s="14" t="s">
        <v>915</v>
      </c>
      <c r="K304" s="14">
        <v>0</v>
      </c>
      <c r="L304" s="14">
        <v>0</v>
      </c>
      <c r="M304" s="14">
        <v>9</v>
      </c>
      <c r="N304" s="14">
        <v>8</v>
      </c>
      <c r="O304" s="14">
        <v>0</v>
      </c>
    </row>
    <row r="305" spans="1:15" x14ac:dyDescent="0.3">
      <c r="A305" s="14" t="s">
        <v>305</v>
      </c>
      <c r="B305" s="14">
        <v>31</v>
      </c>
      <c r="C305" s="14" t="s">
        <v>7</v>
      </c>
      <c r="D305" s="14" t="s">
        <v>50</v>
      </c>
      <c r="E305" s="15">
        <v>82240</v>
      </c>
      <c r="F305" s="14" t="s">
        <v>9</v>
      </c>
      <c r="G305" s="14" t="s">
        <v>14</v>
      </c>
      <c r="H305" s="14" t="s">
        <v>917</v>
      </c>
      <c r="I305" s="14" t="s">
        <v>918</v>
      </c>
      <c r="J305" s="14" t="s">
        <v>915</v>
      </c>
      <c r="K305" s="14">
        <v>40</v>
      </c>
      <c r="L305" s="14">
        <v>4</v>
      </c>
      <c r="M305" s="14">
        <v>10</v>
      </c>
      <c r="N305" s="14">
        <v>8</v>
      </c>
      <c r="O305" s="14">
        <v>7</v>
      </c>
    </row>
    <row r="306" spans="1:15" x14ac:dyDescent="0.3">
      <c r="A306" s="14" t="s">
        <v>306</v>
      </c>
      <c r="B306" s="14">
        <v>39</v>
      </c>
      <c r="C306" s="14" t="s">
        <v>7</v>
      </c>
      <c r="D306" s="14" t="s">
        <v>8</v>
      </c>
      <c r="E306" s="15">
        <v>87850</v>
      </c>
      <c r="F306" s="14" t="s">
        <v>22</v>
      </c>
      <c r="G306" s="14" t="s">
        <v>25</v>
      </c>
      <c r="H306" s="14" t="s">
        <v>919</v>
      </c>
      <c r="I306" s="14" t="s">
        <v>922</v>
      </c>
      <c r="J306" s="14" t="s">
        <v>915</v>
      </c>
      <c r="K306" s="14">
        <v>0</v>
      </c>
      <c r="L306" s="14">
        <v>0</v>
      </c>
      <c r="M306" s="14">
        <v>19</v>
      </c>
      <c r="N306" s="14">
        <v>18</v>
      </c>
      <c r="O306" s="14">
        <v>3</v>
      </c>
    </row>
    <row r="307" spans="1:15" x14ac:dyDescent="0.3">
      <c r="A307" s="14" t="s">
        <v>307</v>
      </c>
      <c r="B307" s="14">
        <v>36</v>
      </c>
      <c r="C307" s="14" t="s">
        <v>7</v>
      </c>
      <c r="D307" s="14" t="s">
        <v>24</v>
      </c>
      <c r="E307" s="15">
        <v>43700</v>
      </c>
      <c r="F307" s="14" t="s">
        <v>22</v>
      </c>
      <c r="G307" s="14" t="s">
        <v>20</v>
      </c>
      <c r="H307" s="14" t="s">
        <v>920</v>
      </c>
      <c r="I307" s="14" t="s">
        <v>918</v>
      </c>
      <c r="J307" s="14" t="s">
        <v>915</v>
      </c>
      <c r="K307" s="14">
        <v>70</v>
      </c>
      <c r="L307" s="14">
        <v>7</v>
      </c>
      <c r="M307" s="14">
        <v>11</v>
      </c>
      <c r="N307" s="14">
        <v>9</v>
      </c>
      <c r="O307" s="14">
        <v>0</v>
      </c>
    </row>
    <row r="308" spans="1:15" x14ac:dyDescent="0.3">
      <c r="A308" s="14" t="s">
        <v>308</v>
      </c>
      <c r="B308" s="14">
        <v>32</v>
      </c>
      <c r="C308" s="14" t="s">
        <v>7</v>
      </c>
      <c r="D308" s="14" t="s">
        <v>50</v>
      </c>
      <c r="E308" s="15">
        <v>88690</v>
      </c>
      <c r="F308" s="14" t="s">
        <v>904</v>
      </c>
      <c r="G308" s="14" t="s">
        <v>20</v>
      </c>
      <c r="H308" s="14" t="s">
        <v>920</v>
      </c>
      <c r="I308" s="14" t="s">
        <v>918</v>
      </c>
      <c r="J308" s="14" t="s">
        <v>915</v>
      </c>
      <c r="K308" s="14">
        <v>10</v>
      </c>
      <c r="L308" s="14">
        <v>1</v>
      </c>
      <c r="M308" s="14">
        <v>13</v>
      </c>
      <c r="N308" s="14">
        <v>13</v>
      </c>
      <c r="O308" s="14">
        <v>4</v>
      </c>
    </row>
    <row r="309" spans="1:15" x14ac:dyDescent="0.3">
      <c r="A309" s="14" t="s">
        <v>309</v>
      </c>
      <c r="B309" s="14">
        <v>38</v>
      </c>
      <c r="C309" s="14" t="s">
        <v>12</v>
      </c>
      <c r="D309" s="14" t="s">
        <v>29</v>
      </c>
      <c r="E309" s="15">
        <v>31820</v>
      </c>
      <c r="F309" s="14" t="s">
        <v>22</v>
      </c>
      <c r="G309" s="14" t="s">
        <v>20</v>
      </c>
      <c r="H309" s="14" t="s">
        <v>920</v>
      </c>
      <c r="I309" s="14" t="s">
        <v>918</v>
      </c>
      <c r="J309" s="14" t="s">
        <v>915</v>
      </c>
      <c r="K309" s="14">
        <v>30</v>
      </c>
      <c r="L309" s="14">
        <v>3</v>
      </c>
      <c r="M309" s="14">
        <v>19</v>
      </c>
      <c r="N309" s="14">
        <v>10</v>
      </c>
      <c r="O309" s="14">
        <v>0</v>
      </c>
    </row>
    <row r="310" spans="1:15" x14ac:dyDescent="0.3">
      <c r="A310" s="14" t="s">
        <v>310</v>
      </c>
      <c r="B310" s="14">
        <v>58</v>
      </c>
      <c r="C310" s="14" t="s">
        <v>7</v>
      </c>
      <c r="D310" s="14" t="s">
        <v>24</v>
      </c>
      <c r="E310" s="15">
        <v>70230</v>
      </c>
      <c r="F310" s="14" t="s">
        <v>904</v>
      </c>
      <c r="G310" s="14" t="s">
        <v>25</v>
      </c>
      <c r="H310" s="14" t="s">
        <v>920</v>
      </c>
      <c r="I310" s="14" t="s">
        <v>922</v>
      </c>
      <c r="J310" s="14" t="s">
        <v>921</v>
      </c>
      <c r="K310" s="14">
        <v>20</v>
      </c>
      <c r="L310" s="14">
        <v>2</v>
      </c>
      <c r="M310" s="14">
        <v>12</v>
      </c>
      <c r="N310" s="14">
        <v>5</v>
      </c>
      <c r="O310" s="14">
        <v>1</v>
      </c>
    </row>
    <row r="311" spans="1:15" x14ac:dyDescent="0.3">
      <c r="A311" s="14" t="s">
        <v>311</v>
      </c>
      <c r="B311" s="14">
        <v>31</v>
      </c>
      <c r="C311" s="14" t="s">
        <v>12</v>
      </c>
      <c r="D311" s="14" t="s">
        <v>17</v>
      </c>
      <c r="E311" s="15">
        <v>96320</v>
      </c>
      <c r="F311" s="14" t="s">
        <v>9</v>
      </c>
      <c r="G311" s="14" t="s">
        <v>20</v>
      </c>
      <c r="H311" s="14" t="s">
        <v>917</v>
      </c>
      <c r="I311" s="14" t="s">
        <v>918</v>
      </c>
      <c r="J311" s="14" t="s">
        <v>921</v>
      </c>
      <c r="K311" s="14">
        <v>0</v>
      </c>
      <c r="L311" s="14">
        <v>0</v>
      </c>
      <c r="M311" s="14">
        <v>6</v>
      </c>
      <c r="N311" s="14">
        <v>5</v>
      </c>
      <c r="O311" s="14">
        <v>0</v>
      </c>
    </row>
    <row r="312" spans="1:15" x14ac:dyDescent="0.3">
      <c r="A312" s="14" t="s">
        <v>312</v>
      </c>
      <c r="B312" s="14">
        <v>31</v>
      </c>
      <c r="C312" s="14" t="s">
        <v>7</v>
      </c>
      <c r="D312" s="14" t="s">
        <v>37</v>
      </c>
      <c r="E312" s="15">
        <v>90700</v>
      </c>
      <c r="F312" s="14" t="s">
        <v>9</v>
      </c>
      <c r="G312" s="14" t="s">
        <v>25</v>
      </c>
      <c r="H312" s="14" t="s">
        <v>24</v>
      </c>
      <c r="I312" s="14" t="s">
        <v>918</v>
      </c>
      <c r="J312" s="14" t="s">
        <v>915</v>
      </c>
      <c r="K312" s="14">
        <v>30</v>
      </c>
      <c r="L312" s="14">
        <v>3</v>
      </c>
      <c r="M312" s="14">
        <v>9</v>
      </c>
      <c r="N312" s="14">
        <v>2</v>
      </c>
      <c r="O312" s="14">
        <v>1</v>
      </c>
    </row>
    <row r="313" spans="1:15" x14ac:dyDescent="0.3">
      <c r="A313" s="14" t="s">
        <v>313</v>
      </c>
      <c r="B313" s="14">
        <v>45</v>
      </c>
      <c r="C313" s="14" t="s">
        <v>12</v>
      </c>
      <c r="D313" s="14" t="s">
        <v>32</v>
      </c>
      <c r="E313" s="15">
        <v>67960</v>
      </c>
      <c r="F313" s="14" t="s">
        <v>22</v>
      </c>
      <c r="G313" s="14" t="s">
        <v>25</v>
      </c>
      <c r="H313" s="14" t="s">
        <v>920</v>
      </c>
      <c r="I313" s="14" t="s">
        <v>922</v>
      </c>
      <c r="J313" s="14" t="s">
        <v>915</v>
      </c>
      <c r="K313" s="14">
        <v>10</v>
      </c>
      <c r="L313" s="14">
        <v>1</v>
      </c>
      <c r="M313" s="14">
        <v>24</v>
      </c>
      <c r="N313" s="14">
        <v>24</v>
      </c>
      <c r="O313" s="14">
        <v>9</v>
      </c>
    </row>
    <row r="314" spans="1:15" x14ac:dyDescent="0.3">
      <c r="A314" s="14" t="s">
        <v>314</v>
      </c>
      <c r="B314" s="14">
        <v>31</v>
      </c>
      <c r="C314" s="14" t="s">
        <v>7</v>
      </c>
      <c r="D314" s="14" t="s">
        <v>37</v>
      </c>
      <c r="E314" s="15">
        <v>103110</v>
      </c>
      <c r="F314" s="14" t="s">
        <v>22</v>
      </c>
      <c r="G314" s="14" t="s">
        <v>14</v>
      </c>
      <c r="H314" s="14" t="s">
        <v>920</v>
      </c>
      <c r="I314" s="14" t="s">
        <v>922</v>
      </c>
      <c r="J314" s="14" t="s">
        <v>921</v>
      </c>
      <c r="K314" s="14">
        <v>0</v>
      </c>
      <c r="L314" s="14">
        <v>0</v>
      </c>
      <c r="M314" s="14">
        <v>3</v>
      </c>
      <c r="N314" s="14">
        <v>2</v>
      </c>
      <c r="O314" s="14">
        <v>2</v>
      </c>
    </row>
    <row r="315" spans="1:15" x14ac:dyDescent="0.3">
      <c r="A315" s="14" t="s">
        <v>315</v>
      </c>
      <c r="B315" s="14">
        <v>33</v>
      </c>
      <c r="C315" s="14" t="s">
        <v>12</v>
      </c>
      <c r="D315" s="14" t="s">
        <v>19</v>
      </c>
      <c r="E315" s="15">
        <v>59610</v>
      </c>
      <c r="F315" s="14" t="s">
        <v>22</v>
      </c>
      <c r="G315" s="14" t="s">
        <v>25</v>
      </c>
      <c r="H315" s="14" t="s">
        <v>920</v>
      </c>
      <c r="I315" s="14" t="s">
        <v>918</v>
      </c>
      <c r="J315" s="14" t="s">
        <v>915</v>
      </c>
      <c r="K315" s="14">
        <v>60</v>
      </c>
      <c r="L315" s="14">
        <v>6</v>
      </c>
      <c r="M315" s="14">
        <v>12</v>
      </c>
      <c r="N315" s="14">
        <v>10</v>
      </c>
      <c r="O315" s="14">
        <v>8</v>
      </c>
    </row>
    <row r="316" spans="1:15" x14ac:dyDescent="0.3">
      <c r="A316" s="14" t="s">
        <v>968</v>
      </c>
      <c r="B316" s="14">
        <v>39</v>
      </c>
      <c r="C316" s="14" t="s">
        <v>7</v>
      </c>
      <c r="D316" s="14" t="s">
        <v>923</v>
      </c>
      <c r="E316" s="15">
        <v>66570</v>
      </c>
      <c r="F316" s="14" t="s">
        <v>9</v>
      </c>
      <c r="G316" s="14" t="s">
        <v>25</v>
      </c>
      <c r="H316" s="14" t="s">
        <v>919</v>
      </c>
      <c r="I316" s="14" t="s">
        <v>918</v>
      </c>
      <c r="J316" s="14" t="s">
        <v>921</v>
      </c>
      <c r="K316" s="14">
        <v>10</v>
      </c>
      <c r="L316" s="14">
        <v>1</v>
      </c>
      <c r="M316" s="14">
        <v>21</v>
      </c>
      <c r="N316" s="14">
        <v>21</v>
      </c>
      <c r="O316" s="14">
        <v>11</v>
      </c>
    </row>
    <row r="317" spans="1:15" x14ac:dyDescent="0.3">
      <c r="A317" s="14" t="s">
        <v>316</v>
      </c>
      <c r="B317" s="14">
        <v>43</v>
      </c>
      <c r="C317" s="14" t="s">
        <v>12</v>
      </c>
      <c r="D317" s="14" t="s">
        <v>24</v>
      </c>
      <c r="E317" s="15">
        <v>74390</v>
      </c>
      <c r="F317" s="14" t="s">
        <v>904</v>
      </c>
      <c r="G317" s="14" t="s">
        <v>14</v>
      </c>
      <c r="H317" s="14" t="s">
        <v>920</v>
      </c>
      <c r="I317" s="14" t="s">
        <v>916</v>
      </c>
      <c r="J317" s="14" t="s">
        <v>915</v>
      </c>
      <c r="K317" s="14">
        <v>0</v>
      </c>
      <c r="L317" s="14">
        <v>0</v>
      </c>
      <c r="M317" s="14">
        <v>9</v>
      </c>
      <c r="N317" s="14">
        <v>8</v>
      </c>
      <c r="O317" s="14">
        <v>1</v>
      </c>
    </row>
    <row r="318" spans="1:15" x14ac:dyDescent="0.3">
      <c r="A318" s="14" t="s">
        <v>317</v>
      </c>
      <c r="B318" s="14">
        <v>49</v>
      </c>
      <c r="C318" s="14" t="s">
        <v>7</v>
      </c>
      <c r="D318" s="14" t="s">
        <v>29</v>
      </c>
      <c r="E318" s="15">
        <v>67010</v>
      </c>
      <c r="F318" s="14" t="s">
        <v>9</v>
      </c>
      <c r="G318" s="14" t="s">
        <v>25</v>
      </c>
      <c r="H318" s="14" t="s">
        <v>917</v>
      </c>
      <c r="I318" s="14" t="s">
        <v>916</v>
      </c>
      <c r="J318" s="14" t="s">
        <v>921</v>
      </c>
      <c r="K318" s="14">
        <v>70</v>
      </c>
      <c r="L318" s="14">
        <v>7</v>
      </c>
      <c r="M318" s="14">
        <v>25</v>
      </c>
      <c r="N318" s="14">
        <v>7</v>
      </c>
      <c r="O318" s="14">
        <v>0</v>
      </c>
    </row>
    <row r="319" spans="1:15" x14ac:dyDescent="0.3">
      <c r="A319" s="14" t="s">
        <v>318</v>
      </c>
      <c r="B319" s="14">
        <v>52</v>
      </c>
      <c r="C319" s="14" t="s">
        <v>7</v>
      </c>
      <c r="D319" s="14" t="s">
        <v>50</v>
      </c>
      <c r="E319" s="15">
        <v>109710</v>
      </c>
      <c r="F319" s="14" t="s">
        <v>9</v>
      </c>
      <c r="G319" s="14" t="s">
        <v>59</v>
      </c>
      <c r="H319" s="14" t="s">
        <v>919</v>
      </c>
      <c r="I319" s="14" t="s">
        <v>918</v>
      </c>
      <c r="J319" s="14" t="s">
        <v>915</v>
      </c>
      <c r="K319" s="14">
        <v>20</v>
      </c>
      <c r="L319" s="14">
        <v>2</v>
      </c>
      <c r="M319" s="14">
        <v>11</v>
      </c>
      <c r="N319" s="14">
        <v>8</v>
      </c>
      <c r="O319" s="14">
        <v>7</v>
      </c>
    </row>
    <row r="320" spans="1:15" x14ac:dyDescent="0.3">
      <c r="A320" s="14" t="s">
        <v>319</v>
      </c>
      <c r="B320" s="14">
        <v>27</v>
      </c>
      <c r="C320" s="14" t="s">
        <v>7</v>
      </c>
      <c r="D320" s="14" t="s">
        <v>63</v>
      </c>
      <c r="E320" s="15">
        <v>110910</v>
      </c>
      <c r="F320" s="14" t="s">
        <v>9</v>
      </c>
      <c r="G320" s="14" t="s">
        <v>25</v>
      </c>
      <c r="H320" s="14" t="s">
        <v>920</v>
      </c>
      <c r="I320" s="14" t="s">
        <v>916</v>
      </c>
      <c r="J320" s="14" t="s">
        <v>921</v>
      </c>
      <c r="K320" s="14">
        <v>10</v>
      </c>
      <c r="L320" s="14">
        <v>1</v>
      </c>
      <c r="M320" s="14">
        <v>4</v>
      </c>
      <c r="N320" s="14">
        <v>4</v>
      </c>
      <c r="O320" s="14">
        <v>1</v>
      </c>
    </row>
    <row r="321" spans="1:15" x14ac:dyDescent="0.3">
      <c r="A321" s="14" t="s">
        <v>320</v>
      </c>
      <c r="B321" s="14">
        <v>32</v>
      </c>
      <c r="C321" s="14" t="s">
        <v>12</v>
      </c>
      <c r="D321" s="14" t="s">
        <v>63</v>
      </c>
      <c r="E321" s="15">
        <v>29770</v>
      </c>
      <c r="F321" s="14" t="s">
        <v>904</v>
      </c>
      <c r="G321" s="14" t="s">
        <v>25</v>
      </c>
      <c r="H321" s="14" t="s">
        <v>917</v>
      </c>
      <c r="I321" s="14" t="s">
        <v>918</v>
      </c>
      <c r="J321" s="14" t="s">
        <v>921</v>
      </c>
      <c r="K321" s="14">
        <v>10</v>
      </c>
      <c r="L321" s="14">
        <v>1</v>
      </c>
      <c r="M321" s="14">
        <v>13</v>
      </c>
      <c r="N321" s="14">
        <v>13</v>
      </c>
      <c r="O321" s="14">
        <v>11</v>
      </c>
    </row>
    <row r="322" spans="1:15" x14ac:dyDescent="0.3">
      <c r="A322" s="14" t="s">
        <v>321</v>
      </c>
      <c r="B322" s="14">
        <v>27</v>
      </c>
      <c r="C322" s="14" t="s">
        <v>12</v>
      </c>
      <c r="D322" s="14" t="s">
        <v>17</v>
      </c>
      <c r="E322" s="15">
        <v>80060</v>
      </c>
      <c r="F322" s="14" t="s">
        <v>22</v>
      </c>
      <c r="G322" s="14" t="s">
        <v>25</v>
      </c>
      <c r="H322" s="14" t="s">
        <v>920</v>
      </c>
      <c r="I322" s="14" t="s">
        <v>916</v>
      </c>
      <c r="J322" s="14" t="s">
        <v>921</v>
      </c>
      <c r="K322" s="14">
        <v>10</v>
      </c>
      <c r="L322" s="14">
        <v>1</v>
      </c>
      <c r="M322" s="14">
        <v>5</v>
      </c>
      <c r="N322" s="14">
        <v>5</v>
      </c>
      <c r="O322" s="14">
        <v>0</v>
      </c>
    </row>
    <row r="323" spans="1:15" x14ac:dyDescent="0.3">
      <c r="A323" s="14" t="s">
        <v>322</v>
      </c>
      <c r="B323" s="14">
        <v>31</v>
      </c>
      <c r="C323" s="14" t="s">
        <v>12</v>
      </c>
      <c r="D323" s="14" t="s">
        <v>17</v>
      </c>
      <c r="E323" s="15">
        <v>99750</v>
      </c>
      <c r="F323" s="14" t="s">
        <v>22</v>
      </c>
      <c r="G323" s="14" t="s">
        <v>46</v>
      </c>
      <c r="H323" s="14" t="s">
        <v>63</v>
      </c>
      <c r="I323" s="14" t="s">
        <v>922</v>
      </c>
      <c r="J323" s="14" t="s">
        <v>915</v>
      </c>
      <c r="K323" s="14">
        <v>40</v>
      </c>
      <c r="L323" s="14">
        <v>4</v>
      </c>
      <c r="M323" s="14">
        <v>13</v>
      </c>
      <c r="N323" s="14">
        <v>7</v>
      </c>
      <c r="O323" s="14">
        <v>1</v>
      </c>
    </row>
    <row r="324" spans="1:15" x14ac:dyDescent="0.3">
      <c r="A324" s="14" t="s">
        <v>323</v>
      </c>
      <c r="B324" s="14">
        <v>32</v>
      </c>
      <c r="C324" s="14" t="s">
        <v>12</v>
      </c>
      <c r="D324" s="14" t="s">
        <v>50</v>
      </c>
      <c r="E324" s="15">
        <v>108250</v>
      </c>
      <c r="F324" s="14" t="s">
        <v>904</v>
      </c>
      <c r="G324" s="14" t="s">
        <v>25</v>
      </c>
      <c r="H324" s="14" t="s">
        <v>919</v>
      </c>
      <c r="I324" s="14" t="s">
        <v>916</v>
      </c>
      <c r="J324" s="14" t="s">
        <v>915</v>
      </c>
      <c r="K324" s="14">
        <v>70</v>
      </c>
      <c r="L324" s="14">
        <v>7</v>
      </c>
      <c r="M324" s="14">
        <v>10</v>
      </c>
      <c r="N324" s="14">
        <v>7</v>
      </c>
      <c r="O324" s="14">
        <v>0</v>
      </c>
    </row>
    <row r="325" spans="1:15" x14ac:dyDescent="0.3">
      <c r="A325" s="14" t="s">
        <v>324</v>
      </c>
      <c r="B325" s="14">
        <v>28</v>
      </c>
      <c r="C325" s="14" t="s">
        <v>12</v>
      </c>
      <c r="D325" s="14" t="s">
        <v>50</v>
      </c>
      <c r="E325" s="15">
        <v>104340</v>
      </c>
      <c r="F325" s="14" t="s">
        <v>904</v>
      </c>
      <c r="G325" s="14" t="s">
        <v>14</v>
      </c>
      <c r="H325" s="14" t="s">
        <v>919</v>
      </c>
      <c r="I325" s="14" t="s">
        <v>918</v>
      </c>
      <c r="J325" s="14" t="s">
        <v>921</v>
      </c>
      <c r="K325" s="14">
        <v>50</v>
      </c>
      <c r="L325" s="14">
        <v>5</v>
      </c>
      <c r="M325" s="14">
        <v>5</v>
      </c>
      <c r="N325" s="14">
        <v>3</v>
      </c>
      <c r="O325" s="14">
        <v>2</v>
      </c>
    </row>
    <row r="326" spans="1:15" x14ac:dyDescent="0.3">
      <c r="A326" s="14" t="s">
        <v>325</v>
      </c>
      <c r="B326" s="14">
        <v>30</v>
      </c>
      <c r="C326" s="14" t="s">
        <v>12</v>
      </c>
      <c r="D326" s="14" t="s">
        <v>13</v>
      </c>
      <c r="E326" s="15">
        <v>38440</v>
      </c>
      <c r="F326" s="14" t="s">
        <v>9</v>
      </c>
      <c r="G326" s="14" t="s">
        <v>14</v>
      </c>
      <c r="H326" s="14" t="s">
        <v>919</v>
      </c>
      <c r="I326" s="14" t="s">
        <v>918</v>
      </c>
      <c r="J326" s="14" t="s">
        <v>915</v>
      </c>
      <c r="K326" s="14">
        <v>10</v>
      </c>
      <c r="L326" s="14">
        <v>1</v>
      </c>
      <c r="M326" s="14">
        <v>11</v>
      </c>
      <c r="N326" s="14">
        <v>10</v>
      </c>
      <c r="O326" s="14">
        <v>1</v>
      </c>
    </row>
    <row r="327" spans="1:15" x14ac:dyDescent="0.3">
      <c r="A327" s="14" t="s">
        <v>326</v>
      </c>
      <c r="B327" s="14">
        <v>31</v>
      </c>
      <c r="C327" s="14" t="s">
        <v>12</v>
      </c>
      <c r="D327" s="14" t="s">
        <v>17</v>
      </c>
      <c r="E327" s="15">
        <v>50800</v>
      </c>
      <c r="F327" s="14" t="s">
        <v>22</v>
      </c>
      <c r="G327" s="14" t="s">
        <v>20</v>
      </c>
      <c r="H327" s="14" t="s">
        <v>920</v>
      </c>
      <c r="I327" s="14" t="s">
        <v>918</v>
      </c>
      <c r="J327" s="14" t="s">
        <v>915</v>
      </c>
      <c r="K327" s="14">
        <v>10</v>
      </c>
      <c r="L327" s="14">
        <v>1</v>
      </c>
      <c r="M327" s="14">
        <v>10</v>
      </c>
      <c r="N327" s="14">
        <v>10</v>
      </c>
      <c r="O327" s="14">
        <v>8</v>
      </c>
    </row>
    <row r="328" spans="1:15" x14ac:dyDescent="0.3">
      <c r="A328" s="14" t="s">
        <v>327</v>
      </c>
      <c r="B328" s="14">
        <v>39</v>
      </c>
      <c r="C328" s="14" t="s">
        <v>7</v>
      </c>
      <c r="D328" s="14" t="s">
        <v>48</v>
      </c>
      <c r="E328" s="15">
        <v>44400</v>
      </c>
      <c r="F328" s="14" t="s">
        <v>904</v>
      </c>
      <c r="G328" s="14" t="s">
        <v>25</v>
      </c>
      <c r="H328" s="14" t="s">
        <v>919</v>
      </c>
      <c r="I328" s="14" t="s">
        <v>918</v>
      </c>
      <c r="J328" s="14" t="s">
        <v>915</v>
      </c>
      <c r="K328" s="14">
        <v>10</v>
      </c>
      <c r="L328" s="14">
        <v>1</v>
      </c>
      <c r="M328" s="14">
        <v>21</v>
      </c>
      <c r="N328" s="14">
        <v>21</v>
      </c>
      <c r="O328" s="14">
        <v>13</v>
      </c>
    </row>
    <row r="329" spans="1:15" x14ac:dyDescent="0.3">
      <c r="A329" s="14" t="s">
        <v>328</v>
      </c>
      <c r="B329" s="14">
        <v>39</v>
      </c>
      <c r="C329" s="14" t="s">
        <v>12</v>
      </c>
      <c r="D329" s="14" t="s">
        <v>13</v>
      </c>
      <c r="E329" s="15">
        <v>34980</v>
      </c>
      <c r="F329" s="14" t="s">
        <v>22</v>
      </c>
      <c r="G329" s="14" t="s">
        <v>14</v>
      </c>
      <c r="H329" s="14" t="s">
        <v>919</v>
      </c>
      <c r="I329" s="14" t="s">
        <v>918</v>
      </c>
      <c r="J329" s="14" t="s">
        <v>921</v>
      </c>
      <c r="K329" s="14">
        <v>40</v>
      </c>
      <c r="L329" s="14">
        <v>4</v>
      </c>
      <c r="M329" s="14">
        <v>12</v>
      </c>
      <c r="N329" s="14">
        <v>1</v>
      </c>
      <c r="O329" s="14">
        <v>0</v>
      </c>
    </row>
    <row r="330" spans="1:15" x14ac:dyDescent="0.3">
      <c r="A330" s="14" t="s">
        <v>329</v>
      </c>
      <c r="B330" s="14">
        <v>33</v>
      </c>
      <c r="C330" s="14" t="s">
        <v>7</v>
      </c>
      <c r="D330" s="14" t="s">
        <v>45</v>
      </c>
      <c r="E330" s="15">
        <v>77260</v>
      </c>
      <c r="F330" s="14" t="s">
        <v>22</v>
      </c>
      <c r="G330" s="14" t="s">
        <v>25</v>
      </c>
      <c r="H330" s="14" t="s">
        <v>63</v>
      </c>
      <c r="I330" s="14" t="s">
        <v>916</v>
      </c>
      <c r="J330" s="14" t="s">
        <v>915</v>
      </c>
      <c r="K330" s="14">
        <v>30</v>
      </c>
      <c r="L330" s="14">
        <v>3</v>
      </c>
      <c r="M330" s="14">
        <v>9</v>
      </c>
      <c r="N330" s="14">
        <v>7</v>
      </c>
      <c r="O330" s="14">
        <v>0</v>
      </c>
    </row>
    <row r="331" spans="1:15" x14ac:dyDescent="0.3">
      <c r="A331" s="14" t="s">
        <v>330</v>
      </c>
      <c r="B331" s="14">
        <v>47</v>
      </c>
      <c r="C331" s="14" t="s">
        <v>12</v>
      </c>
      <c r="D331" s="14" t="s">
        <v>32</v>
      </c>
      <c r="E331" s="15">
        <v>117940</v>
      </c>
      <c r="F331" s="14" t="s">
        <v>9</v>
      </c>
      <c r="G331" s="14" t="s">
        <v>25</v>
      </c>
      <c r="H331" s="14" t="s">
        <v>920</v>
      </c>
      <c r="I331" s="14" t="s">
        <v>918</v>
      </c>
      <c r="J331" s="14" t="s">
        <v>915</v>
      </c>
      <c r="K331" s="14">
        <v>40</v>
      </c>
      <c r="L331" s="14">
        <v>4</v>
      </c>
      <c r="M331" s="14">
        <v>21</v>
      </c>
      <c r="N331" s="14">
        <v>3</v>
      </c>
      <c r="O331" s="14">
        <v>1</v>
      </c>
    </row>
    <row r="332" spans="1:15" x14ac:dyDescent="0.3">
      <c r="A332" s="14" t="s">
        <v>165</v>
      </c>
      <c r="B332" s="14">
        <v>43</v>
      </c>
      <c r="C332" s="14" t="s">
        <v>12</v>
      </c>
      <c r="D332" s="14" t="s">
        <v>17</v>
      </c>
      <c r="E332" s="15">
        <v>31040</v>
      </c>
      <c r="F332" s="14" t="s">
        <v>22</v>
      </c>
      <c r="G332" s="14" t="s">
        <v>10</v>
      </c>
      <c r="H332" s="14" t="s">
        <v>920</v>
      </c>
      <c r="I332" s="14" t="s">
        <v>922</v>
      </c>
      <c r="J332" s="14" t="s">
        <v>915</v>
      </c>
      <c r="K332" s="14">
        <v>10</v>
      </c>
      <c r="L332" s="14">
        <v>1</v>
      </c>
      <c r="M332" s="14">
        <v>9</v>
      </c>
      <c r="N332" s="14">
        <v>9</v>
      </c>
      <c r="O332" s="14">
        <v>0</v>
      </c>
    </row>
    <row r="333" spans="1:15" x14ac:dyDescent="0.3">
      <c r="A333" s="14" t="s">
        <v>331</v>
      </c>
      <c r="B333" s="14">
        <v>27</v>
      </c>
      <c r="C333" s="14" t="s">
        <v>7</v>
      </c>
      <c r="D333" s="14" t="s">
        <v>19</v>
      </c>
      <c r="E333" s="15">
        <v>109140</v>
      </c>
      <c r="F333" s="14" t="s">
        <v>904</v>
      </c>
      <c r="G333" s="14" t="s">
        <v>10</v>
      </c>
      <c r="H333" s="14" t="s">
        <v>63</v>
      </c>
      <c r="I333" s="14" t="s">
        <v>918</v>
      </c>
      <c r="J333" s="14" t="s">
        <v>921</v>
      </c>
      <c r="K333" s="14">
        <v>0</v>
      </c>
      <c r="L333" s="14">
        <v>0</v>
      </c>
      <c r="M333" s="14">
        <v>6</v>
      </c>
      <c r="N333" s="14">
        <v>5</v>
      </c>
      <c r="O333" s="14">
        <v>1</v>
      </c>
    </row>
    <row r="334" spans="1:15" x14ac:dyDescent="0.3">
      <c r="A334" s="14" t="s">
        <v>332</v>
      </c>
      <c r="B334" s="14">
        <v>54</v>
      </c>
      <c r="C334" s="14" t="s">
        <v>7</v>
      </c>
      <c r="D334" s="14" t="s">
        <v>37</v>
      </c>
      <c r="E334" s="15">
        <v>96370</v>
      </c>
      <c r="F334" s="14" t="s">
        <v>9</v>
      </c>
      <c r="G334" s="14" t="s">
        <v>25</v>
      </c>
      <c r="H334" s="14" t="s">
        <v>920</v>
      </c>
      <c r="I334" s="14" t="s">
        <v>916</v>
      </c>
      <c r="J334" s="14" t="s">
        <v>915</v>
      </c>
      <c r="K334" s="14">
        <v>30</v>
      </c>
      <c r="L334" s="14">
        <v>3</v>
      </c>
      <c r="M334" s="14">
        <v>20</v>
      </c>
      <c r="N334" s="14">
        <v>4</v>
      </c>
      <c r="O334" s="14">
        <v>0</v>
      </c>
    </row>
    <row r="335" spans="1:15" x14ac:dyDescent="0.3">
      <c r="A335" s="14" t="s">
        <v>333</v>
      </c>
      <c r="B335" s="14">
        <v>43</v>
      </c>
      <c r="C335" s="14" t="s">
        <v>12</v>
      </c>
      <c r="D335" s="14" t="s">
        <v>8</v>
      </c>
      <c r="E335" s="15">
        <v>31170</v>
      </c>
      <c r="F335" s="14" t="s">
        <v>9</v>
      </c>
      <c r="G335" s="14" t="s">
        <v>25</v>
      </c>
      <c r="H335" s="14" t="s">
        <v>920</v>
      </c>
      <c r="I335" s="14" t="s">
        <v>918</v>
      </c>
      <c r="J335" s="14" t="s">
        <v>915</v>
      </c>
      <c r="K335" s="14">
        <v>80</v>
      </c>
      <c r="L335" s="14">
        <v>8</v>
      </c>
      <c r="M335" s="14">
        <v>10</v>
      </c>
      <c r="N335" s="14">
        <v>1</v>
      </c>
      <c r="O335" s="14">
        <v>0</v>
      </c>
    </row>
    <row r="336" spans="1:15" x14ac:dyDescent="0.3">
      <c r="A336" s="14" t="s">
        <v>334</v>
      </c>
      <c r="B336" s="14">
        <v>45</v>
      </c>
      <c r="C336" s="14" t="s">
        <v>7</v>
      </c>
      <c r="D336" s="14" t="s">
        <v>32</v>
      </c>
      <c r="E336" s="15">
        <v>116240</v>
      </c>
      <c r="F336" s="14" t="s">
        <v>904</v>
      </c>
      <c r="G336" s="14" t="s">
        <v>25</v>
      </c>
      <c r="H336" s="14" t="s">
        <v>923</v>
      </c>
      <c r="I336" s="14" t="s">
        <v>918</v>
      </c>
      <c r="J336" s="14" t="s">
        <v>915</v>
      </c>
      <c r="K336" s="14">
        <v>90</v>
      </c>
      <c r="L336" s="14">
        <v>9</v>
      </c>
      <c r="M336" s="14">
        <v>12</v>
      </c>
      <c r="N336" s="14">
        <v>10</v>
      </c>
      <c r="O336" s="14">
        <v>9</v>
      </c>
    </row>
    <row r="337" spans="1:15" x14ac:dyDescent="0.3">
      <c r="A337" s="14" t="s">
        <v>335</v>
      </c>
      <c r="B337" s="14">
        <v>40</v>
      </c>
      <c r="C337" s="14" t="s">
        <v>7</v>
      </c>
      <c r="D337" s="14" t="s">
        <v>32</v>
      </c>
      <c r="E337" s="15">
        <v>115190</v>
      </c>
      <c r="F337" s="14" t="s">
        <v>9</v>
      </c>
      <c r="G337" s="14" t="s">
        <v>25</v>
      </c>
      <c r="H337" s="14" t="s">
        <v>919</v>
      </c>
      <c r="I337" s="14" t="s">
        <v>918</v>
      </c>
      <c r="J337" s="14" t="s">
        <v>921</v>
      </c>
      <c r="K337" s="14">
        <v>20</v>
      </c>
      <c r="L337" s="14">
        <v>2</v>
      </c>
      <c r="M337" s="14">
        <v>6</v>
      </c>
      <c r="N337" s="14">
        <v>4</v>
      </c>
      <c r="O337" s="14">
        <v>0</v>
      </c>
    </row>
    <row r="338" spans="1:15" x14ac:dyDescent="0.3">
      <c r="A338" s="14" t="s">
        <v>336</v>
      </c>
      <c r="B338" s="14">
        <v>29</v>
      </c>
      <c r="C338" s="14" t="s">
        <v>7</v>
      </c>
      <c r="D338" s="14" t="s">
        <v>19</v>
      </c>
      <c r="E338" s="15">
        <v>79570</v>
      </c>
      <c r="F338" s="14" t="s">
        <v>22</v>
      </c>
      <c r="G338" s="14" t="s">
        <v>10</v>
      </c>
      <c r="H338" s="14" t="s">
        <v>923</v>
      </c>
      <c r="I338" s="14" t="s">
        <v>918</v>
      </c>
      <c r="J338" s="14" t="s">
        <v>921</v>
      </c>
      <c r="K338" s="14">
        <v>10</v>
      </c>
      <c r="L338" s="14">
        <v>1</v>
      </c>
      <c r="M338" s="14">
        <v>7</v>
      </c>
      <c r="N338" s="14">
        <v>7</v>
      </c>
      <c r="O338" s="14">
        <v>0</v>
      </c>
    </row>
    <row r="339" spans="1:15" x14ac:dyDescent="0.3">
      <c r="A339" s="14" t="s">
        <v>967</v>
      </c>
      <c r="B339" s="14">
        <v>29</v>
      </c>
      <c r="C339" s="14" t="s">
        <v>12</v>
      </c>
      <c r="D339" s="14" t="s">
        <v>923</v>
      </c>
      <c r="E339" s="15">
        <v>95680</v>
      </c>
      <c r="F339" s="14" t="s">
        <v>9</v>
      </c>
      <c r="G339" s="14" t="s">
        <v>25</v>
      </c>
      <c r="H339" s="14" t="s">
        <v>923</v>
      </c>
      <c r="I339" s="14" t="s">
        <v>916</v>
      </c>
      <c r="J339" s="14" t="s">
        <v>915</v>
      </c>
      <c r="K339" s="14">
        <v>0</v>
      </c>
      <c r="L339" s="14">
        <v>0</v>
      </c>
      <c r="M339" s="14">
        <v>4</v>
      </c>
      <c r="N339" s="14">
        <v>3</v>
      </c>
      <c r="O339" s="14">
        <v>2</v>
      </c>
    </row>
    <row r="340" spans="1:15" x14ac:dyDescent="0.3">
      <c r="A340" s="14" t="s">
        <v>337</v>
      </c>
      <c r="B340" s="14">
        <v>30</v>
      </c>
      <c r="C340" s="14" t="s">
        <v>7</v>
      </c>
      <c r="D340" s="14" t="s">
        <v>13</v>
      </c>
      <c r="E340" s="15">
        <v>107110</v>
      </c>
      <c r="F340" s="14" t="s">
        <v>9</v>
      </c>
      <c r="G340" s="14" t="s">
        <v>14</v>
      </c>
      <c r="H340" s="14" t="s">
        <v>63</v>
      </c>
      <c r="I340" s="14" t="s">
        <v>922</v>
      </c>
      <c r="J340" s="14" t="s">
        <v>915</v>
      </c>
      <c r="K340" s="14">
        <v>10</v>
      </c>
      <c r="L340" s="14">
        <v>1</v>
      </c>
      <c r="M340" s="14">
        <v>10</v>
      </c>
      <c r="N340" s="14">
        <v>10</v>
      </c>
      <c r="O340" s="14">
        <v>1</v>
      </c>
    </row>
    <row r="341" spans="1:15" x14ac:dyDescent="0.3">
      <c r="A341" s="14" t="s">
        <v>338</v>
      </c>
      <c r="B341" s="14">
        <v>27</v>
      </c>
      <c r="C341" s="14" t="s">
        <v>12</v>
      </c>
      <c r="D341" s="14" t="s">
        <v>19</v>
      </c>
      <c r="E341" s="15">
        <v>66100</v>
      </c>
      <c r="F341" s="14" t="s">
        <v>22</v>
      </c>
      <c r="G341" s="14" t="s">
        <v>25</v>
      </c>
      <c r="H341" s="14" t="s">
        <v>63</v>
      </c>
      <c r="I341" s="14" t="s">
        <v>918</v>
      </c>
      <c r="J341" s="14" t="s">
        <v>915</v>
      </c>
      <c r="K341" s="14">
        <v>10</v>
      </c>
      <c r="L341" s="14">
        <v>1</v>
      </c>
      <c r="M341" s="14">
        <v>8</v>
      </c>
      <c r="N341" s="14">
        <v>8</v>
      </c>
      <c r="O341" s="14">
        <v>0</v>
      </c>
    </row>
    <row r="342" spans="1:15" x14ac:dyDescent="0.3">
      <c r="A342" s="14" t="s">
        <v>339</v>
      </c>
      <c r="B342" s="14">
        <v>37</v>
      </c>
      <c r="C342" s="14" t="s">
        <v>7</v>
      </c>
      <c r="D342" s="14" t="s">
        <v>17</v>
      </c>
      <c r="E342" s="15">
        <v>39960</v>
      </c>
      <c r="F342" s="14" t="s">
        <v>9</v>
      </c>
      <c r="G342" s="14" t="s">
        <v>25</v>
      </c>
      <c r="H342" s="14" t="s">
        <v>919</v>
      </c>
      <c r="I342" s="14" t="s">
        <v>922</v>
      </c>
      <c r="J342" s="14" t="s">
        <v>915</v>
      </c>
      <c r="K342" s="14">
        <v>70</v>
      </c>
      <c r="L342" s="14">
        <v>7</v>
      </c>
      <c r="M342" s="14">
        <v>8</v>
      </c>
      <c r="N342" s="14">
        <v>6</v>
      </c>
      <c r="O342" s="14">
        <v>0</v>
      </c>
    </row>
    <row r="343" spans="1:15" x14ac:dyDescent="0.3">
      <c r="A343" s="14" t="s">
        <v>340</v>
      </c>
      <c r="B343" s="14">
        <v>38</v>
      </c>
      <c r="C343" s="14" t="s">
        <v>7</v>
      </c>
      <c r="D343" s="14" t="s">
        <v>17</v>
      </c>
      <c r="E343" s="15">
        <v>111850</v>
      </c>
      <c r="F343" s="14" t="s">
        <v>22</v>
      </c>
      <c r="G343" s="14" t="s">
        <v>14</v>
      </c>
      <c r="H343" s="14" t="s">
        <v>920</v>
      </c>
      <c r="I343" s="14" t="s">
        <v>922</v>
      </c>
      <c r="J343" s="14" t="s">
        <v>921</v>
      </c>
      <c r="K343" s="14">
        <v>0</v>
      </c>
      <c r="L343" s="14">
        <v>0</v>
      </c>
      <c r="M343" s="14">
        <v>12</v>
      </c>
      <c r="N343" s="14">
        <v>11</v>
      </c>
      <c r="O343" s="14">
        <v>2</v>
      </c>
    </row>
    <row r="344" spans="1:15" x14ac:dyDescent="0.3">
      <c r="A344" s="14" t="s">
        <v>966</v>
      </c>
      <c r="B344" s="14">
        <v>31</v>
      </c>
      <c r="C344" s="14" t="s">
        <v>7</v>
      </c>
      <c r="D344" s="14" t="s">
        <v>923</v>
      </c>
      <c r="E344" s="15">
        <v>29890</v>
      </c>
      <c r="F344" s="14" t="s">
        <v>22</v>
      </c>
      <c r="G344" s="14" t="s">
        <v>25</v>
      </c>
      <c r="H344" s="14" t="s">
        <v>919</v>
      </c>
      <c r="I344" s="14" t="s">
        <v>916</v>
      </c>
      <c r="J344" s="14" t="s">
        <v>921</v>
      </c>
      <c r="K344" s="14">
        <v>10</v>
      </c>
      <c r="L344" s="14">
        <v>1</v>
      </c>
      <c r="M344" s="14">
        <v>11</v>
      </c>
      <c r="N344" s="14">
        <v>11</v>
      </c>
      <c r="O344" s="14">
        <v>4</v>
      </c>
    </row>
    <row r="345" spans="1:15" x14ac:dyDescent="0.3">
      <c r="A345" s="14" t="s">
        <v>965</v>
      </c>
      <c r="B345" s="14">
        <v>29</v>
      </c>
      <c r="C345" s="14" t="s">
        <v>12</v>
      </c>
      <c r="D345" s="14" t="s">
        <v>923</v>
      </c>
      <c r="E345" s="15">
        <v>48170</v>
      </c>
      <c r="F345" s="14" t="s">
        <v>9</v>
      </c>
      <c r="G345" s="14" t="s">
        <v>25</v>
      </c>
      <c r="H345" s="14" t="s">
        <v>63</v>
      </c>
      <c r="I345" s="14" t="s">
        <v>922</v>
      </c>
      <c r="J345" s="14" t="s">
        <v>921</v>
      </c>
      <c r="K345" s="14">
        <v>10</v>
      </c>
      <c r="L345" s="14">
        <v>1</v>
      </c>
      <c r="M345" s="14">
        <v>7</v>
      </c>
      <c r="N345" s="14">
        <v>7</v>
      </c>
      <c r="O345" s="14">
        <v>1</v>
      </c>
    </row>
    <row r="346" spans="1:15" x14ac:dyDescent="0.3">
      <c r="A346" s="14" t="s">
        <v>341</v>
      </c>
      <c r="B346" s="14">
        <v>35</v>
      </c>
      <c r="C346" s="14" t="s">
        <v>7</v>
      </c>
      <c r="D346" s="14" t="s">
        <v>50</v>
      </c>
      <c r="E346" s="15">
        <v>99200</v>
      </c>
      <c r="F346" s="14" t="s">
        <v>9</v>
      </c>
      <c r="G346" s="14" t="s">
        <v>59</v>
      </c>
      <c r="H346" s="14" t="s">
        <v>917</v>
      </c>
      <c r="I346" s="14" t="s">
        <v>916</v>
      </c>
      <c r="J346" s="14" t="s">
        <v>915</v>
      </c>
      <c r="K346" s="14">
        <v>0</v>
      </c>
      <c r="L346" s="14">
        <v>0</v>
      </c>
      <c r="M346" s="14">
        <v>17</v>
      </c>
      <c r="N346" s="14">
        <v>16</v>
      </c>
      <c r="O346" s="14">
        <v>0</v>
      </c>
    </row>
    <row r="347" spans="1:15" x14ac:dyDescent="0.3">
      <c r="A347" s="14" t="s">
        <v>342</v>
      </c>
      <c r="B347" s="14">
        <v>23</v>
      </c>
      <c r="C347" s="14" t="s">
        <v>7</v>
      </c>
      <c r="D347" s="14" t="s">
        <v>50</v>
      </c>
      <c r="E347" s="15">
        <v>72840</v>
      </c>
      <c r="F347" s="14" t="s">
        <v>22</v>
      </c>
      <c r="G347" s="14" t="s">
        <v>25</v>
      </c>
      <c r="H347" s="14" t="s">
        <v>920</v>
      </c>
      <c r="I347" s="14" t="s">
        <v>922</v>
      </c>
      <c r="J347" s="14" t="s">
        <v>915</v>
      </c>
      <c r="K347" s="14">
        <v>10</v>
      </c>
      <c r="L347" s="14">
        <v>1</v>
      </c>
      <c r="M347" s="14">
        <v>4</v>
      </c>
      <c r="N347" s="14">
        <v>4</v>
      </c>
      <c r="O347" s="14">
        <v>0</v>
      </c>
    </row>
    <row r="348" spans="1:15" x14ac:dyDescent="0.3">
      <c r="A348" s="14" t="s">
        <v>343</v>
      </c>
      <c r="B348" s="14">
        <v>41</v>
      </c>
      <c r="C348" s="14" t="s">
        <v>12</v>
      </c>
      <c r="D348" s="14" t="s">
        <v>29</v>
      </c>
      <c r="E348" s="15">
        <v>68970</v>
      </c>
      <c r="F348" s="14" t="s">
        <v>904</v>
      </c>
      <c r="G348" s="14" t="s">
        <v>25</v>
      </c>
      <c r="H348" s="14" t="s">
        <v>919</v>
      </c>
      <c r="I348" s="14" t="s">
        <v>916</v>
      </c>
      <c r="J348" s="14" t="s">
        <v>921</v>
      </c>
      <c r="K348" s="14">
        <v>60</v>
      </c>
      <c r="L348" s="14">
        <v>6</v>
      </c>
      <c r="M348" s="14">
        <v>8</v>
      </c>
      <c r="N348" s="14">
        <v>5</v>
      </c>
      <c r="O348" s="14">
        <v>1</v>
      </c>
    </row>
    <row r="349" spans="1:15" x14ac:dyDescent="0.3">
      <c r="A349" s="14" t="s">
        <v>344</v>
      </c>
      <c r="B349" s="14">
        <v>47</v>
      </c>
      <c r="C349" s="14" t="s">
        <v>12</v>
      </c>
      <c r="D349" s="14" t="s">
        <v>32</v>
      </c>
      <c r="E349" s="15">
        <v>89090</v>
      </c>
      <c r="F349" s="14" t="s">
        <v>904</v>
      </c>
      <c r="G349" s="14" t="s">
        <v>46</v>
      </c>
      <c r="H349" s="14" t="s">
        <v>919</v>
      </c>
      <c r="I349" s="14" t="s">
        <v>916</v>
      </c>
      <c r="J349" s="14" t="s">
        <v>915</v>
      </c>
      <c r="K349" s="14">
        <v>30</v>
      </c>
      <c r="L349" s="14">
        <v>3</v>
      </c>
      <c r="M349" s="14">
        <v>5</v>
      </c>
      <c r="N349" s="14">
        <v>0</v>
      </c>
      <c r="O349" s="14">
        <v>0</v>
      </c>
    </row>
    <row r="350" spans="1:15" x14ac:dyDescent="0.3">
      <c r="A350" s="14" t="s">
        <v>345</v>
      </c>
      <c r="B350" s="14">
        <v>42</v>
      </c>
      <c r="C350" s="14" t="s">
        <v>7</v>
      </c>
      <c r="D350" s="14" t="s">
        <v>37</v>
      </c>
      <c r="E350" s="15">
        <v>86940</v>
      </c>
      <c r="F350" s="14" t="s">
        <v>904</v>
      </c>
      <c r="G350" s="14" t="s">
        <v>25</v>
      </c>
      <c r="H350" s="14" t="s">
        <v>920</v>
      </c>
      <c r="I350" s="14" t="s">
        <v>916</v>
      </c>
      <c r="J350" s="14" t="s">
        <v>915</v>
      </c>
      <c r="K350" s="14">
        <v>20</v>
      </c>
      <c r="L350" s="14">
        <v>2</v>
      </c>
      <c r="M350" s="14">
        <v>16</v>
      </c>
      <c r="N350" s="14">
        <v>1</v>
      </c>
      <c r="O350" s="14">
        <v>0</v>
      </c>
    </row>
    <row r="351" spans="1:15" x14ac:dyDescent="0.3">
      <c r="A351" s="14" t="s">
        <v>346</v>
      </c>
      <c r="B351" s="14">
        <v>29</v>
      </c>
      <c r="C351" s="14" t="s">
        <v>7</v>
      </c>
      <c r="D351" s="14" t="s">
        <v>37</v>
      </c>
      <c r="E351" s="15">
        <v>118450</v>
      </c>
      <c r="F351" s="14" t="s">
        <v>904</v>
      </c>
      <c r="G351" s="14" t="s">
        <v>10</v>
      </c>
      <c r="H351" s="14" t="s">
        <v>920</v>
      </c>
      <c r="I351" s="14" t="s">
        <v>918</v>
      </c>
      <c r="J351" s="14" t="s">
        <v>915</v>
      </c>
      <c r="K351" s="14">
        <v>10</v>
      </c>
      <c r="L351" s="14">
        <v>1</v>
      </c>
      <c r="M351" s="14">
        <v>4</v>
      </c>
      <c r="N351" s="14">
        <v>4</v>
      </c>
      <c r="O351" s="14">
        <v>0</v>
      </c>
    </row>
    <row r="352" spans="1:15" x14ac:dyDescent="0.3">
      <c r="A352" s="14" t="s">
        <v>347</v>
      </c>
      <c r="B352" s="14">
        <v>42</v>
      </c>
      <c r="C352" s="14" t="s">
        <v>7</v>
      </c>
      <c r="D352" s="14" t="s">
        <v>48</v>
      </c>
      <c r="E352" s="15">
        <v>80360</v>
      </c>
      <c r="F352" s="14" t="s">
        <v>22</v>
      </c>
      <c r="G352" s="14" t="s">
        <v>14</v>
      </c>
      <c r="H352" s="14" t="s">
        <v>917</v>
      </c>
      <c r="I352" s="14" t="s">
        <v>922</v>
      </c>
      <c r="J352" s="14" t="s">
        <v>921</v>
      </c>
      <c r="K352" s="14">
        <v>0</v>
      </c>
      <c r="L352" s="14">
        <v>0</v>
      </c>
      <c r="M352" s="14">
        <v>4</v>
      </c>
      <c r="N352" s="14">
        <v>3</v>
      </c>
      <c r="O352" s="14">
        <v>1</v>
      </c>
    </row>
    <row r="353" spans="1:15" x14ac:dyDescent="0.3">
      <c r="A353" s="14" t="s">
        <v>348</v>
      </c>
      <c r="B353" s="14">
        <v>32</v>
      </c>
      <c r="C353" s="14" t="s">
        <v>12</v>
      </c>
      <c r="D353" s="14" t="s">
        <v>8</v>
      </c>
      <c r="E353" s="15">
        <v>104770</v>
      </c>
      <c r="F353" s="14" t="s">
        <v>904</v>
      </c>
      <c r="G353" s="14" t="s">
        <v>20</v>
      </c>
      <c r="H353" s="14" t="s">
        <v>919</v>
      </c>
      <c r="I353" s="14" t="s">
        <v>918</v>
      </c>
      <c r="J353" s="14" t="s">
        <v>915</v>
      </c>
      <c r="K353" s="14">
        <v>10</v>
      </c>
      <c r="L353" s="14">
        <v>1</v>
      </c>
      <c r="M353" s="14">
        <v>8</v>
      </c>
      <c r="N353" s="14">
        <v>8</v>
      </c>
      <c r="O353" s="14">
        <v>0</v>
      </c>
    </row>
    <row r="354" spans="1:15" x14ac:dyDescent="0.3">
      <c r="A354" s="14" t="s">
        <v>349</v>
      </c>
      <c r="B354" s="14">
        <v>48</v>
      </c>
      <c r="C354" s="14" t="s">
        <v>7</v>
      </c>
      <c r="D354" s="14" t="s">
        <v>17</v>
      </c>
      <c r="E354" s="15">
        <v>70440</v>
      </c>
      <c r="F354" s="14" t="s">
        <v>22</v>
      </c>
      <c r="G354" s="14" t="s">
        <v>25</v>
      </c>
      <c r="H354" s="14" t="s">
        <v>919</v>
      </c>
      <c r="I354" s="14" t="s">
        <v>918</v>
      </c>
      <c r="J354" s="14" t="s">
        <v>915</v>
      </c>
      <c r="K354" s="14">
        <v>30</v>
      </c>
      <c r="L354" s="14">
        <v>3</v>
      </c>
      <c r="M354" s="14">
        <v>15</v>
      </c>
      <c r="N354" s="14">
        <v>0</v>
      </c>
      <c r="O354" s="14">
        <v>0</v>
      </c>
    </row>
    <row r="355" spans="1:15" x14ac:dyDescent="0.3">
      <c r="A355" s="14" t="s">
        <v>964</v>
      </c>
      <c r="B355" s="14">
        <v>37</v>
      </c>
      <c r="C355" s="14" t="s">
        <v>12</v>
      </c>
      <c r="D355" s="14" t="s">
        <v>923</v>
      </c>
      <c r="E355" s="15">
        <v>56900</v>
      </c>
      <c r="F355" s="14" t="s">
        <v>904</v>
      </c>
      <c r="G355" s="14" t="s">
        <v>25</v>
      </c>
      <c r="H355" s="14" t="s">
        <v>919</v>
      </c>
      <c r="I355" s="14" t="s">
        <v>922</v>
      </c>
      <c r="J355" s="14" t="s">
        <v>921</v>
      </c>
      <c r="K355" s="14">
        <v>40</v>
      </c>
      <c r="L355" s="14">
        <v>4</v>
      </c>
      <c r="M355" s="14">
        <v>13</v>
      </c>
      <c r="N355" s="14">
        <v>7</v>
      </c>
      <c r="O355" s="14">
        <v>6</v>
      </c>
    </row>
    <row r="356" spans="1:15" x14ac:dyDescent="0.3">
      <c r="A356" s="14" t="s">
        <v>350</v>
      </c>
      <c r="B356" s="14">
        <v>30</v>
      </c>
      <c r="C356" s="14" t="s">
        <v>12</v>
      </c>
      <c r="D356" s="14" t="s">
        <v>29</v>
      </c>
      <c r="E356" s="15">
        <v>48530</v>
      </c>
      <c r="F356" s="14" t="s">
        <v>904</v>
      </c>
      <c r="G356" s="14" t="s">
        <v>14</v>
      </c>
      <c r="H356" s="14" t="s">
        <v>917</v>
      </c>
      <c r="I356" s="14" t="s">
        <v>918</v>
      </c>
      <c r="J356" s="14" t="s">
        <v>921</v>
      </c>
      <c r="K356" s="14">
        <v>70</v>
      </c>
      <c r="L356" s="14">
        <v>7</v>
      </c>
      <c r="M356" s="14">
        <v>4</v>
      </c>
      <c r="N356" s="14">
        <v>2</v>
      </c>
      <c r="O356" s="14">
        <v>2</v>
      </c>
    </row>
    <row r="357" spans="1:15" x14ac:dyDescent="0.3">
      <c r="A357" s="14" t="s">
        <v>351</v>
      </c>
      <c r="B357" s="14">
        <v>26</v>
      </c>
      <c r="C357" s="14" t="s">
        <v>12</v>
      </c>
      <c r="D357" s="14" t="s">
        <v>63</v>
      </c>
      <c r="E357" s="15">
        <v>72450</v>
      </c>
      <c r="F357" s="14" t="s">
        <v>22</v>
      </c>
      <c r="G357" s="14" t="s">
        <v>14</v>
      </c>
      <c r="H357" s="14" t="s">
        <v>920</v>
      </c>
      <c r="I357" s="14" t="s">
        <v>918</v>
      </c>
      <c r="J357" s="14" t="s">
        <v>915</v>
      </c>
      <c r="K357" s="14">
        <v>10</v>
      </c>
      <c r="L357" s="14">
        <v>1</v>
      </c>
      <c r="M357" s="14">
        <v>8</v>
      </c>
      <c r="N357" s="14">
        <v>8</v>
      </c>
      <c r="O357" s="14">
        <v>7</v>
      </c>
    </row>
    <row r="358" spans="1:15" x14ac:dyDescent="0.3">
      <c r="A358" s="14" t="s">
        <v>352</v>
      </c>
      <c r="B358" s="14">
        <v>42</v>
      </c>
      <c r="C358" s="14" t="s">
        <v>7</v>
      </c>
      <c r="D358" s="14" t="s">
        <v>50</v>
      </c>
      <c r="E358" s="15">
        <v>34500</v>
      </c>
      <c r="F358" s="14" t="s">
        <v>9</v>
      </c>
      <c r="G358" s="14" t="s">
        <v>14</v>
      </c>
      <c r="H358" s="14" t="s">
        <v>923</v>
      </c>
      <c r="I358" s="14" t="s">
        <v>916</v>
      </c>
      <c r="J358" s="14" t="s">
        <v>915</v>
      </c>
      <c r="K358" s="14">
        <v>30</v>
      </c>
      <c r="L358" s="14">
        <v>3</v>
      </c>
      <c r="M358" s="14">
        <v>14</v>
      </c>
      <c r="N358" s="14">
        <v>1</v>
      </c>
      <c r="O358" s="14">
        <v>0</v>
      </c>
    </row>
    <row r="359" spans="1:15" x14ac:dyDescent="0.3">
      <c r="A359" s="14" t="s">
        <v>353</v>
      </c>
      <c r="B359" s="14">
        <v>21</v>
      </c>
      <c r="C359" s="14" t="s">
        <v>7</v>
      </c>
      <c r="D359" s="14" t="s">
        <v>17</v>
      </c>
      <c r="E359" s="15">
        <v>118800</v>
      </c>
      <c r="F359" s="14" t="s">
        <v>22</v>
      </c>
      <c r="G359" s="14" t="s">
        <v>25</v>
      </c>
      <c r="H359" s="14" t="s">
        <v>917</v>
      </c>
      <c r="I359" s="14" t="s">
        <v>916</v>
      </c>
      <c r="J359" s="14" t="s">
        <v>921</v>
      </c>
      <c r="K359" s="14">
        <v>10</v>
      </c>
      <c r="L359" s="14">
        <v>1</v>
      </c>
      <c r="M359" s="14">
        <v>3</v>
      </c>
      <c r="N359" s="14">
        <v>3</v>
      </c>
      <c r="O359" s="14">
        <v>1</v>
      </c>
    </row>
    <row r="360" spans="1:15" x14ac:dyDescent="0.3">
      <c r="A360" s="14" t="s">
        <v>354</v>
      </c>
      <c r="B360" s="14">
        <v>36</v>
      </c>
      <c r="C360" s="14" t="s">
        <v>7</v>
      </c>
      <c r="D360" s="14" t="s">
        <v>13</v>
      </c>
      <c r="E360" s="15">
        <v>115080</v>
      </c>
      <c r="F360" s="14" t="s">
        <v>904</v>
      </c>
      <c r="G360" s="14" t="s">
        <v>25</v>
      </c>
      <c r="H360" s="14" t="s">
        <v>919</v>
      </c>
      <c r="I360" s="14" t="s">
        <v>916</v>
      </c>
      <c r="J360" s="14" t="s">
        <v>915</v>
      </c>
      <c r="K360" s="14">
        <v>40</v>
      </c>
      <c r="L360" s="14">
        <v>4</v>
      </c>
      <c r="M360" s="14">
        <v>7</v>
      </c>
      <c r="N360" s="14">
        <v>1</v>
      </c>
      <c r="O360" s="14">
        <v>0</v>
      </c>
    </row>
    <row r="361" spans="1:15" x14ac:dyDescent="0.3">
      <c r="A361" s="14" t="s">
        <v>355</v>
      </c>
      <c r="B361" s="14">
        <v>36</v>
      </c>
      <c r="C361" s="14" t="s">
        <v>12</v>
      </c>
      <c r="D361" s="14" t="s">
        <v>63</v>
      </c>
      <c r="E361" s="15">
        <v>39540</v>
      </c>
      <c r="F361" s="14" t="s">
        <v>904</v>
      </c>
      <c r="G361" s="14" t="s">
        <v>14</v>
      </c>
      <c r="H361" s="14" t="s">
        <v>919</v>
      </c>
      <c r="I361" s="14" t="s">
        <v>918</v>
      </c>
      <c r="J361" s="14" t="s">
        <v>915</v>
      </c>
      <c r="K361" s="14">
        <v>40</v>
      </c>
      <c r="L361" s="14">
        <v>4</v>
      </c>
      <c r="M361" s="14">
        <v>16</v>
      </c>
      <c r="N361" s="14">
        <v>13</v>
      </c>
      <c r="O361" s="14">
        <v>1</v>
      </c>
    </row>
    <row r="362" spans="1:15" x14ac:dyDescent="0.3">
      <c r="A362" s="14" t="s">
        <v>193</v>
      </c>
      <c r="B362" s="14">
        <v>57</v>
      </c>
      <c r="C362" s="14" t="s">
        <v>12</v>
      </c>
      <c r="D362" s="14" t="s">
        <v>13</v>
      </c>
      <c r="E362" s="15">
        <v>110770</v>
      </c>
      <c r="F362" s="14" t="s">
        <v>22</v>
      </c>
      <c r="G362" s="14" t="s">
        <v>20</v>
      </c>
      <c r="H362" s="14" t="s">
        <v>919</v>
      </c>
      <c r="I362" s="14" t="s">
        <v>918</v>
      </c>
      <c r="J362" s="14" t="s">
        <v>915</v>
      </c>
      <c r="K362" s="14">
        <v>20</v>
      </c>
      <c r="L362" s="14">
        <v>2</v>
      </c>
      <c r="M362" s="14">
        <v>15</v>
      </c>
      <c r="N362" s="14">
        <v>3</v>
      </c>
      <c r="O362" s="14">
        <v>1</v>
      </c>
    </row>
    <row r="363" spans="1:15" x14ac:dyDescent="0.3">
      <c r="A363" s="14" t="s">
        <v>356</v>
      </c>
      <c r="B363" s="14">
        <v>40</v>
      </c>
      <c r="C363" s="14" t="s">
        <v>7</v>
      </c>
      <c r="D363" s="14" t="s">
        <v>29</v>
      </c>
      <c r="E363" s="15">
        <v>106460</v>
      </c>
      <c r="F363" s="14" t="s">
        <v>904</v>
      </c>
      <c r="G363" s="14" t="s">
        <v>10</v>
      </c>
      <c r="H363" s="14" t="s">
        <v>920</v>
      </c>
      <c r="I363" s="14" t="s">
        <v>918</v>
      </c>
      <c r="J363" s="14" t="s">
        <v>921</v>
      </c>
      <c r="K363" s="14">
        <v>30</v>
      </c>
      <c r="L363" s="14">
        <v>3</v>
      </c>
      <c r="M363" s="14">
        <v>10</v>
      </c>
      <c r="N363" s="14">
        <v>7</v>
      </c>
      <c r="O363" s="14">
        <v>1</v>
      </c>
    </row>
    <row r="364" spans="1:15" x14ac:dyDescent="0.3">
      <c r="A364" s="14" t="s">
        <v>357</v>
      </c>
      <c r="B364" s="14">
        <v>21</v>
      </c>
      <c r="C364" s="14" t="s">
        <v>12</v>
      </c>
      <c r="D364" s="14" t="s">
        <v>32</v>
      </c>
      <c r="E364" s="15">
        <v>94530</v>
      </c>
      <c r="F364" s="14" t="s">
        <v>904</v>
      </c>
      <c r="G364" s="14" t="s">
        <v>25</v>
      </c>
      <c r="H364" s="14" t="s">
        <v>919</v>
      </c>
      <c r="I364" s="14" t="s">
        <v>916</v>
      </c>
      <c r="J364" s="14" t="s">
        <v>915</v>
      </c>
      <c r="K364" s="14">
        <v>10</v>
      </c>
      <c r="L364" s="14">
        <v>1</v>
      </c>
      <c r="M364" s="14">
        <v>3</v>
      </c>
      <c r="N364" s="14">
        <v>3</v>
      </c>
      <c r="O364" s="14">
        <v>2</v>
      </c>
    </row>
    <row r="365" spans="1:15" x14ac:dyDescent="0.3">
      <c r="A365" s="14" t="s">
        <v>358</v>
      </c>
      <c r="B365" s="14">
        <v>33</v>
      </c>
      <c r="C365" s="14" t="s">
        <v>7</v>
      </c>
      <c r="D365" s="14" t="s">
        <v>63</v>
      </c>
      <c r="E365" s="15">
        <v>71590</v>
      </c>
      <c r="F365" s="14" t="s">
        <v>22</v>
      </c>
      <c r="G365" s="14" t="s">
        <v>25</v>
      </c>
      <c r="H365" s="14" t="s">
        <v>63</v>
      </c>
      <c r="I365" s="14" t="s">
        <v>916</v>
      </c>
      <c r="J365" s="14" t="s">
        <v>921</v>
      </c>
      <c r="K365" s="14">
        <v>10</v>
      </c>
      <c r="L365" s="14">
        <v>1</v>
      </c>
      <c r="M365" s="14">
        <v>1</v>
      </c>
      <c r="N365" s="14">
        <v>1</v>
      </c>
      <c r="O365" s="14">
        <v>0</v>
      </c>
    </row>
    <row r="366" spans="1:15" x14ac:dyDescent="0.3">
      <c r="A366" s="14" t="s">
        <v>359</v>
      </c>
      <c r="B366" s="14">
        <v>37</v>
      </c>
      <c r="C366" s="14" t="s">
        <v>12</v>
      </c>
      <c r="D366" s="14" t="s">
        <v>48</v>
      </c>
      <c r="E366" s="15">
        <v>104900</v>
      </c>
      <c r="F366" s="14" t="s">
        <v>22</v>
      </c>
      <c r="G366" s="14" t="s">
        <v>10</v>
      </c>
      <c r="H366" s="14" t="s">
        <v>919</v>
      </c>
      <c r="I366" s="14" t="s">
        <v>918</v>
      </c>
      <c r="J366" s="14" t="s">
        <v>915</v>
      </c>
      <c r="K366" s="14">
        <v>60</v>
      </c>
      <c r="L366" s="14">
        <v>6</v>
      </c>
      <c r="M366" s="14">
        <v>17</v>
      </c>
      <c r="N366" s="14">
        <v>5</v>
      </c>
      <c r="O366" s="14">
        <v>0</v>
      </c>
    </row>
    <row r="367" spans="1:15" x14ac:dyDescent="0.3">
      <c r="A367" s="14" t="s">
        <v>360</v>
      </c>
      <c r="B367" s="14">
        <v>46</v>
      </c>
      <c r="C367" s="14" t="s">
        <v>7</v>
      </c>
      <c r="D367" s="14" t="s">
        <v>19</v>
      </c>
      <c r="E367" s="15">
        <v>81790</v>
      </c>
      <c r="F367" s="14" t="s">
        <v>22</v>
      </c>
      <c r="G367" s="14" t="s">
        <v>25</v>
      </c>
      <c r="H367" s="14" t="s">
        <v>919</v>
      </c>
      <c r="I367" s="14" t="s">
        <v>918</v>
      </c>
      <c r="J367" s="14" t="s">
        <v>915</v>
      </c>
      <c r="K367" s="14">
        <v>20</v>
      </c>
      <c r="L367" s="14">
        <v>2</v>
      </c>
      <c r="M367" s="14">
        <v>7</v>
      </c>
      <c r="N367" s="14">
        <v>1</v>
      </c>
      <c r="O367" s="14">
        <v>0</v>
      </c>
    </row>
    <row r="368" spans="1:15" x14ac:dyDescent="0.3">
      <c r="A368" s="14" t="s">
        <v>281</v>
      </c>
      <c r="B368" s="14">
        <v>41</v>
      </c>
      <c r="C368" s="14" t="s">
        <v>12</v>
      </c>
      <c r="D368" s="14" t="s">
        <v>24</v>
      </c>
      <c r="E368" s="15">
        <v>33050</v>
      </c>
      <c r="F368" s="14" t="s">
        <v>9</v>
      </c>
      <c r="G368" s="14" t="s">
        <v>10</v>
      </c>
      <c r="H368" s="14" t="s">
        <v>63</v>
      </c>
      <c r="I368" s="14" t="s">
        <v>916</v>
      </c>
      <c r="J368" s="14" t="s">
        <v>915</v>
      </c>
      <c r="K368" s="14">
        <v>10</v>
      </c>
      <c r="L368" s="14">
        <v>1</v>
      </c>
      <c r="M368" s="14">
        <v>8</v>
      </c>
      <c r="N368" s="14">
        <v>8</v>
      </c>
      <c r="O368" s="14">
        <v>7</v>
      </c>
    </row>
    <row r="369" spans="1:15" x14ac:dyDescent="0.3">
      <c r="A369" s="14" t="s">
        <v>963</v>
      </c>
      <c r="B369" s="14">
        <v>50</v>
      </c>
      <c r="C369" s="14" t="s">
        <v>12</v>
      </c>
      <c r="D369" s="14" t="s">
        <v>45</v>
      </c>
      <c r="E369" s="15">
        <v>89610</v>
      </c>
      <c r="F369" s="14" t="s">
        <v>22</v>
      </c>
      <c r="G369" s="14" t="s">
        <v>25</v>
      </c>
      <c r="H369" s="14" t="s">
        <v>917</v>
      </c>
      <c r="I369" s="14" t="s">
        <v>916</v>
      </c>
      <c r="J369" s="14" t="s">
        <v>915</v>
      </c>
      <c r="K369" s="14">
        <v>60</v>
      </c>
      <c r="L369" s="14">
        <v>6</v>
      </c>
      <c r="M369" s="14">
        <v>20</v>
      </c>
      <c r="N369" s="14">
        <v>4</v>
      </c>
      <c r="O369" s="14">
        <v>1</v>
      </c>
    </row>
    <row r="370" spans="1:15" x14ac:dyDescent="0.3">
      <c r="A370" s="14" t="s">
        <v>361</v>
      </c>
      <c r="B370" s="14">
        <v>40</v>
      </c>
      <c r="C370" s="14" t="s">
        <v>12</v>
      </c>
      <c r="D370" s="14" t="s">
        <v>50</v>
      </c>
      <c r="E370" s="15">
        <v>96920</v>
      </c>
      <c r="F370" s="14" t="s">
        <v>22</v>
      </c>
      <c r="G370" s="14" t="s">
        <v>59</v>
      </c>
      <c r="H370" s="14" t="s">
        <v>63</v>
      </c>
      <c r="I370" s="14" t="s">
        <v>918</v>
      </c>
      <c r="J370" s="14" t="s">
        <v>921</v>
      </c>
      <c r="K370" s="14">
        <v>20</v>
      </c>
      <c r="L370" s="14">
        <v>2</v>
      </c>
      <c r="M370" s="14">
        <v>8</v>
      </c>
      <c r="N370" s="14">
        <v>6</v>
      </c>
      <c r="O370" s="14">
        <v>1</v>
      </c>
    </row>
    <row r="371" spans="1:15" x14ac:dyDescent="0.3">
      <c r="A371" s="14" t="s">
        <v>362</v>
      </c>
      <c r="B371" s="14">
        <v>31</v>
      </c>
      <c r="C371" s="14" t="s">
        <v>7</v>
      </c>
      <c r="D371" s="14" t="s">
        <v>29</v>
      </c>
      <c r="E371" s="15">
        <v>105470</v>
      </c>
      <c r="F371" s="14" t="s">
        <v>22</v>
      </c>
      <c r="G371" s="14" t="s">
        <v>59</v>
      </c>
      <c r="H371" s="14" t="s">
        <v>920</v>
      </c>
      <c r="I371" s="14" t="s">
        <v>916</v>
      </c>
      <c r="J371" s="14" t="s">
        <v>921</v>
      </c>
      <c r="K371" s="14">
        <v>0</v>
      </c>
      <c r="L371" s="14">
        <v>0</v>
      </c>
      <c r="M371" s="14">
        <v>3</v>
      </c>
      <c r="N371" s="14">
        <v>2</v>
      </c>
      <c r="O371" s="14">
        <v>2</v>
      </c>
    </row>
    <row r="372" spans="1:15" x14ac:dyDescent="0.3">
      <c r="A372" s="14" t="s">
        <v>363</v>
      </c>
      <c r="B372" s="14">
        <v>21</v>
      </c>
      <c r="C372" s="14" t="s">
        <v>7</v>
      </c>
      <c r="D372" s="14" t="s">
        <v>13</v>
      </c>
      <c r="E372" s="15">
        <v>98400</v>
      </c>
      <c r="F372" s="14" t="s">
        <v>904</v>
      </c>
      <c r="G372" s="14" t="s">
        <v>10</v>
      </c>
      <c r="H372" s="14" t="s">
        <v>920</v>
      </c>
      <c r="I372" s="14" t="s">
        <v>916</v>
      </c>
      <c r="J372" s="14" t="s">
        <v>915</v>
      </c>
      <c r="K372" s="14">
        <v>10</v>
      </c>
      <c r="L372" s="14">
        <v>1</v>
      </c>
      <c r="M372" s="14">
        <v>1</v>
      </c>
      <c r="N372" s="14">
        <v>1</v>
      </c>
      <c r="O372" s="14">
        <v>0</v>
      </c>
    </row>
    <row r="373" spans="1:15" x14ac:dyDescent="0.3">
      <c r="A373" s="14" t="s">
        <v>962</v>
      </c>
      <c r="B373" s="14">
        <v>29</v>
      </c>
      <c r="C373" s="14" t="s">
        <v>12</v>
      </c>
      <c r="D373" s="14" t="s">
        <v>48</v>
      </c>
      <c r="E373" s="15">
        <v>50020</v>
      </c>
      <c r="F373" s="14" t="s">
        <v>9</v>
      </c>
      <c r="G373" s="14" t="s">
        <v>59</v>
      </c>
      <c r="H373" s="14" t="s">
        <v>920</v>
      </c>
      <c r="I373" s="14" t="s">
        <v>916</v>
      </c>
      <c r="J373" s="14" t="s">
        <v>915</v>
      </c>
      <c r="K373" s="14">
        <v>90</v>
      </c>
      <c r="L373" s="14">
        <v>9</v>
      </c>
      <c r="M373" s="14">
        <v>6</v>
      </c>
      <c r="N373" s="14">
        <v>3</v>
      </c>
      <c r="O373" s="14">
        <v>1</v>
      </c>
    </row>
    <row r="374" spans="1:15" x14ac:dyDescent="0.3">
      <c r="A374" s="14" t="s">
        <v>364</v>
      </c>
      <c r="B374" s="14">
        <v>35</v>
      </c>
      <c r="C374" s="14" t="s">
        <v>12</v>
      </c>
      <c r="D374" s="14" t="s">
        <v>45</v>
      </c>
      <c r="E374" s="15">
        <v>71210</v>
      </c>
      <c r="F374" s="14" t="s">
        <v>22</v>
      </c>
      <c r="G374" s="14" t="s">
        <v>10</v>
      </c>
      <c r="H374" s="14" t="s">
        <v>920</v>
      </c>
      <c r="I374" s="14" t="s">
        <v>916</v>
      </c>
      <c r="J374" s="14" t="s">
        <v>915</v>
      </c>
      <c r="K374" s="14">
        <v>90</v>
      </c>
      <c r="L374" s="14">
        <v>9</v>
      </c>
      <c r="M374" s="14">
        <v>10</v>
      </c>
      <c r="N374" s="14">
        <v>1</v>
      </c>
      <c r="O374" s="14">
        <v>0</v>
      </c>
    </row>
    <row r="375" spans="1:15" x14ac:dyDescent="0.3">
      <c r="A375" s="14" t="s">
        <v>365</v>
      </c>
      <c r="B375" s="14">
        <v>27</v>
      </c>
      <c r="C375" s="14" t="s">
        <v>12</v>
      </c>
      <c r="D375" s="14" t="s">
        <v>8</v>
      </c>
      <c r="E375" s="15">
        <v>53180</v>
      </c>
      <c r="F375" s="14" t="s">
        <v>9</v>
      </c>
      <c r="G375" s="14" t="s">
        <v>25</v>
      </c>
      <c r="H375" s="14" t="s">
        <v>919</v>
      </c>
      <c r="I375" s="14" t="s">
        <v>922</v>
      </c>
      <c r="J375" s="14" t="s">
        <v>915</v>
      </c>
      <c r="K375" s="14">
        <v>10</v>
      </c>
      <c r="L375" s="14">
        <v>1</v>
      </c>
      <c r="M375" s="14">
        <v>5</v>
      </c>
      <c r="N375" s="14">
        <v>5</v>
      </c>
      <c r="O375" s="14">
        <v>0</v>
      </c>
    </row>
    <row r="376" spans="1:15" x14ac:dyDescent="0.3">
      <c r="A376" s="14" t="s">
        <v>69</v>
      </c>
      <c r="B376" s="14">
        <v>28</v>
      </c>
      <c r="C376" s="14" t="s">
        <v>12</v>
      </c>
      <c r="D376" s="14" t="s">
        <v>24</v>
      </c>
      <c r="E376" s="15">
        <v>107020</v>
      </c>
      <c r="F376" s="14" t="s">
        <v>22</v>
      </c>
      <c r="G376" s="14" t="s">
        <v>25</v>
      </c>
      <c r="H376" s="14" t="s">
        <v>920</v>
      </c>
      <c r="I376" s="14" t="s">
        <v>916</v>
      </c>
      <c r="J376" s="14" t="s">
        <v>915</v>
      </c>
      <c r="K376" s="14">
        <v>10</v>
      </c>
      <c r="L376" s="14">
        <v>1</v>
      </c>
      <c r="M376" s="14">
        <v>7</v>
      </c>
      <c r="N376" s="14">
        <v>7</v>
      </c>
      <c r="O376" s="14">
        <v>0</v>
      </c>
    </row>
    <row r="377" spans="1:15" x14ac:dyDescent="0.3">
      <c r="A377" s="14" t="s">
        <v>961</v>
      </c>
      <c r="B377" s="14">
        <v>49</v>
      </c>
      <c r="C377" s="14" t="s">
        <v>7</v>
      </c>
      <c r="D377" s="14" t="s">
        <v>37</v>
      </c>
      <c r="E377" s="15">
        <v>58400</v>
      </c>
      <c r="F377" s="14" t="s">
        <v>9</v>
      </c>
      <c r="G377" s="14" t="s">
        <v>14</v>
      </c>
      <c r="H377" s="14" t="s">
        <v>923</v>
      </c>
      <c r="I377" s="14" t="s">
        <v>916</v>
      </c>
      <c r="J377" s="14" t="s">
        <v>915</v>
      </c>
      <c r="K377" s="14">
        <v>80</v>
      </c>
      <c r="L377" s="14">
        <v>8</v>
      </c>
      <c r="M377" s="14">
        <v>26</v>
      </c>
      <c r="N377" s="14">
        <v>5</v>
      </c>
      <c r="O377" s="14">
        <v>0</v>
      </c>
    </row>
    <row r="378" spans="1:15" x14ac:dyDescent="0.3">
      <c r="A378" s="14" t="s">
        <v>366</v>
      </c>
      <c r="B378" s="14">
        <v>51</v>
      </c>
      <c r="C378" s="14" t="s">
        <v>7</v>
      </c>
      <c r="D378" s="14" t="s">
        <v>48</v>
      </c>
      <c r="E378" s="15">
        <v>49000</v>
      </c>
      <c r="F378" s="14" t="s">
        <v>9</v>
      </c>
      <c r="G378" s="14" t="s">
        <v>20</v>
      </c>
      <c r="H378" s="14" t="s">
        <v>920</v>
      </c>
      <c r="I378" s="14" t="s">
        <v>918</v>
      </c>
      <c r="J378" s="14" t="s">
        <v>915</v>
      </c>
      <c r="K378" s="14">
        <v>40</v>
      </c>
      <c r="L378" s="14">
        <v>4</v>
      </c>
      <c r="M378" s="14">
        <v>18</v>
      </c>
      <c r="N378" s="14">
        <v>7</v>
      </c>
      <c r="O378" s="14">
        <v>0</v>
      </c>
    </row>
    <row r="379" spans="1:15" x14ac:dyDescent="0.3">
      <c r="A379" s="14" t="s">
        <v>367</v>
      </c>
      <c r="B379" s="14">
        <v>36</v>
      </c>
      <c r="C379" s="14" t="s">
        <v>7</v>
      </c>
      <c r="D379" s="14" t="s">
        <v>19</v>
      </c>
      <c r="E379" s="15">
        <v>85530</v>
      </c>
      <c r="F379" s="14" t="s">
        <v>22</v>
      </c>
      <c r="G379" s="14" t="s">
        <v>20</v>
      </c>
      <c r="H379" s="14" t="s">
        <v>920</v>
      </c>
      <c r="I379" s="14" t="s">
        <v>918</v>
      </c>
      <c r="J379" s="14" t="s">
        <v>915</v>
      </c>
      <c r="K379" s="14">
        <v>40</v>
      </c>
      <c r="L379" s="14">
        <v>4</v>
      </c>
      <c r="M379" s="14">
        <v>6</v>
      </c>
      <c r="N379" s="14">
        <v>2</v>
      </c>
      <c r="O379" s="14">
        <v>2</v>
      </c>
    </row>
    <row r="380" spans="1:15" x14ac:dyDescent="0.3">
      <c r="A380" s="14" t="s">
        <v>368</v>
      </c>
      <c r="B380" s="14">
        <v>34</v>
      </c>
      <c r="C380" s="14" t="s">
        <v>12</v>
      </c>
      <c r="D380" s="14" t="s">
        <v>29</v>
      </c>
      <c r="E380" s="15">
        <v>53950</v>
      </c>
      <c r="F380" s="14" t="s">
        <v>9</v>
      </c>
      <c r="G380" s="14" t="s">
        <v>20</v>
      </c>
      <c r="H380" s="14" t="s">
        <v>63</v>
      </c>
      <c r="I380" s="14" t="s">
        <v>916</v>
      </c>
      <c r="J380" s="14" t="s">
        <v>921</v>
      </c>
      <c r="K380" s="14">
        <v>80</v>
      </c>
      <c r="L380" s="14">
        <v>8</v>
      </c>
      <c r="M380" s="14">
        <v>9</v>
      </c>
      <c r="N380" s="14">
        <v>5</v>
      </c>
      <c r="O380" s="14">
        <v>0</v>
      </c>
    </row>
    <row r="381" spans="1:15" x14ac:dyDescent="0.3">
      <c r="A381" s="14" t="s">
        <v>369</v>
      </c>
      <c r="B381" s="14">
        <v>55</v>
      </c>
      <c r="C381" s="14" t="s">
        <v>7</v>
      </c>
      <c r="D381" s="14" t="s">
        <v>63</v>
      </c>
      <c r="E381" s="15">
        <v>41140</v>
      </c>
      <c r="F381" s="14" t="s">
        <v>22</v>
      </c>
      <c r="G381" s="14" t="s">
        <v>14</v>
      </c>
      <c r="H381" s="14" t="s">
        <v>920</v>
      </c>
      <c r="I381" s="14" t="s">
        <v>916</v>
      </c>
      <c r="J381" s="14" t="s">
        <v>921</v>
      </c>
      <c r="K381" s="14">
        <v>20</v>
      </c>
      <c r="L381" s="14">
        <v>2</v>
      </c>
      <c r="M381" s="14">
        <v>30</v>
      </c>
      <c r="N381" s="14">
        <v>5</v>
      </c>
      <c r="O381" s="14">
        <v>1</v>
      </c>
    </row>
    <row r="382" spans="1:15" x14ac:dyDescent="0.3">
      <c r="A382" s="14" t="s">
        <v>370</v>
      </c>
      <c r="B382" s="14">
        <v>24</v>
      </c>
      <c r="C382" s="14" t="s">
        <v>12</v>
      </c>
      <c r="D382" s="14" t="s">
        <v>13</v>
      </c>
      <c r="E382" s="15">
        <v>49920</v>
      </c>
      <c r="F382" s="14" t="s">
        <v>9</v>
      </c>
      <c r="G382" s="14" t="s">
        <v>59</v>
      </c>
      <c r="H382" s="14" t="s">
        <v>63</v>
      </c>
      <c r="I382" s="14" t="s">
        <v>922</v>
      </c>
      <c r="J382" s="14" t="s">
        <v>921</v>
      </c>
      <c r="K382" s="14">
        <v>10</v>
      </c>
      <c r="L382" s="14">
        <v>1</v>
      </c>
      <c r="M382" s="14">
        <v>5</v>
      </c>
      <c r="N382" s="14">
        <v>5</v>
      </c>
      <c r="O382" s="14">
        <v>0</v>
      </c>
    </row>
    <row r="383" spans="1:15" x14ac:dyDescent="0.3">
      <c r="A383" s="14" t="s">
        <v>371</v>
      </c>
      <c r="B383" s="14">
        <v>30</v>
      </c>
      <c r="C383" s="14" t="s">
        <v>12</v>
      </c>
      <c r="D383" s="14" t="s">
        <v>19</v>
      </c>
      <c r="E383" s="15">
        <v>39700</v>
      </c>
      <c r="F383" s="14" t="s">
        <v>22</v>
      </c>
      <c r="G383" s="14" t="s">
        <v>25</v>
      </c>
      <c r="H383" s="14" t="s">
        <v>917</v>
      </c>
      <c r="I383" s="14" t="s">
        <v>918</v>
      </c>
      <c r="J383" s="14" t="s">
        <v>915</v>
      </c>
      <c r="K383" s="14">
        <v>10</v>
      </c>
      <c r="L383" s="14">
        <v>1</v>
      </c>
      <c r="M383" s="14">
        <v>1</v>
      </c>
      <c r="N383" s="14">
        <v>1</v>
      </c>
      <c r="O383" s="14">
        <v>0</v>
      </c>
    </row>
    <row r="384" spans="1:15" x14ac:dyDescent="0.3">
      <c r="A384" s="14" t="s">
        <v>111</v>
      </c>
      <c r="B384" s="14">
        <v>26</v>
      </c>
      <c r="C384" s="14" t="s">
        <v>7</v>
      </c>
      <c r="D384" s="14" t="s">
        <v>63</v>
      </c>
      <c r="E384" s="15">
        <v>53540</v>
      </c>
      <c r="F384" s="14" t="s">
        <v>904</v>
      </c>
      <c r="G384" s="14" t="s">
        <v>10</v>
      </c>
      <c r="H384" s="14" t="s">
        <v>917</v>
      </c>
      <c r="I384" s="14" t="s">
        <v>916</v>
      </c>
      <c r="J384" s="14" t="s">
        <v>915</v>
      </c>
      <c r="K384" s="14">
        <v>0</v>
      </c>
      <c r="L384" s="14">
        <v>0</v>
      </c>
      <c r="M384" s="14">
        <v>7</v>
      </c>
      <c r="N384" s="14">
        <v>6</v>
      </c>
      <c r="O384" s="14">
        <v>0</v>
      </c>
    </row>
    <row r="385" spans="1:15" x14ac:dyDescent="0.3">
      <c r="A385" s="14" t="s">
        <v>372</v>
      </c>
      <c r="B385" s="14">
        <v>22</v>
      </c>
      <c r="C385" s="14" t="s">
        <v>12</v>
      </c>
      <c r="D385" s="14" t="s">
        <v>32</v>
      </c>
      <c r="E385" s="15">
        <v>43900</v>
      </c>
      <c r="F385" s="14" t="s">
        <v>22</v>
      </c>
      <c r="G385" s="14" t="s">
        <v>46</v>
      </c>
      <c r="H385" s="14" t="s">
        <v>919</v>
      </c>
      <c r="I385" s="14" t="s">
        <v>918</v>
      </c>
      <c r="J385" s="14" t="s">
        <v>915</v>
      </c>
      <c r="K385" s="14">
        <v>10</v>
      </c>
      <c r="L385" s="14">
        <v>1</v>
      </c>
      <c r="M385" s="14">
        <v>2</v>
      </c>
      <c r="N385" s="14">
        <v>2</v>
      </c>
      <c r="O385" s="14">
        <v>1</v>
      </c>
    </row>
    <row r="386" spans="1:15" x14ac:dyDescent="0.3">
      <c r="A386" s="14" t="s">
        <v>960</v>
      </c>
      <c r="B386" s="14">
        <v>36</v>
      </c>
      <c r="C386" s="14" t="s">
        <v>12</v>
      </c>
      <c r="D386" s="14" t="s">
        <v>923</v>
      </c>
      <c r="E386" s="15">
        <v>72700</v>
      </c>
      <c r="F386" s="14" t="s">
        <v>22</v>
      </c>
      <c r="G386" s="14" t="s">
        <v>59</v>
      </c>
      <c r="H386" s="14" t="s">
        <v>919</v>
      </c>
      <c r="I386" s="14" t="s">
        <v>918</v>
      </c>
      <c r="J386" s="14" t="s">
        <v>915</v>
      </c>
      <c r="K386" s="14">
        <v>10</v>
      </c>
      <c r="L386" s="14">
        <v>1</v>
      </c>
      <c r="M386" s="14">
        <v>10</v>
      </c>
      <c r="N386" s="14">
        <v>10</v>
      </c>
      <c r="O386" s="14">
        <v>9</v>
      </c>
    </row>
    <row r="387" spans="1:15" x14ac:dyDescent="0.3">
      <c r="A387" s="14" t="s">
        <v>373</v>
      </c>
      <c r="B387" s="14">
        <v>30</v>
      </c>
      <c r="C387" s="14" t="s">
        <v>7</v>
      </c>
      <c r="D387" s="14" t="s">
        <v>48</v>
      </c>
      <c r="E387" s="15">
        <v>29420</v>
      </c>
      <c r="F387" s="14" t="s">
        <v>9</v>
      </c>
      <c r="G387" s="14" t="s">
        <v>25</v>
      </c>
      <c r="H387" s="14" t="s">
        <v>917</v>
      </c>
      <c r="I387" s="14" t="s">
        <v>916</v>
      </c>
      <c r="J387" s="14" t="s">
        <v>921</v>
      </c>
      <c r="K387" s="14">
        <v>90</v>
      </c>
      <c r="L387" s="14">
        <v>9</v>
      </c>
      <c r="M387" s="14">
        <v>3</v>
      </c>
      <c r="N387" s="14">
        <v>1</v>
      </c>
      <c r="O387" s="14">
        <v>0</v>
      </c>
    </row>
    <row r="388" spans="1:15" x14ac:dyDescent="0.3">
      <c r="A388" s="14" t="s">
        <v>959</v>
      </c>
      <c r="B388" s="14">
        <v>37</v>
      </c>
      <c r="C388" s="14" t="s">
        <v>7</v>
      </c>
      <c r="D388" s="14" t="s">
        <v>48</v>
      </c>
      <c r="E388" s="15">
        <v>58280</v>
      </c>
      <c r="F388" s="14" t="s">
        <v>9</v>
      </c>
      <c r="G388" s="14" t="s">
        <v>10</v>
      </c>
      <c r="H388" s="14" t="s">
        <v>920</v>
      </c>
      <c r="I388" s="14" t="s">
        <v>922</v>
      </c>
      <c r="J388" s="14" t="s">
        <v>915</v>
      </c>
      <c r="K388" s="14">
        <v>10</v>
      </c>
      <c r="L388" s="14">
        <v>1</v>
      </c>
      <c r="M388" s="14">
        <v>18</v>
      </c>
      <c r="N388" s="14">
        <v>18</v>
      </c>
      <c r="O388" s="14">
        <v>12</v>
      </c>
    </row>
    <row r="389" spans="1:15" x14ac:dyDescent="0.3">
      <c r="A389" s="14" t="s">
        <v>374</v>
      </c>
      <c r="B389" s="14">
        <v>40</v>
      </c>
      <c r="C389" s="14" t="s">
        <v>7</v>
      </c>
      <c r="D389" s="14" t="s">
        <v>24</v>
      </c>
      <c r="E389" s="15">
        <v>67980</v>
      </c>
      <c r="F389" s="14" t="s">
        <v>22</v>
      </c>
      <c r="G389" s="14" t="s">
        <v>25</v>
      </c>
      <c r="H389" s="14" t="s">
        <v>63</v>
      </c>
      <c r="I389" s="14" t="s">
        <v>922</v>
      </c>
      <c r="J389" s="14" t="s">
        <v>915</v>
      </c>
      <c r="K389" s="14">
        <v>70</v>
      </c>
      <c r="L389" s="14">
        <v>7</v>
      </c>
      <c r="M389" s="14">
        <v>8</v>
      </c>
      <c r="N389" s="14">
        <v>5</v>
      </c>
      <c r="O389" s="14">
        <v>1</v>
      </c>
    </row>
    <row r="390" spans="1:15" x14ac:dyDescent="0.3">
      <c r="A390" s="14" t="s">
        <v>375</v>
      </c>
      <c r="B390" s="14">
        <v>42</v>
      </c>
      <c r="C390" s="14" t="s">
        <v>7</v>
      </c>
      <c r="D390" s="14" t="s">
        <v>37</v>
      </c>
      <c r="E390" s="15">
        <v>49760</v>
      </c>
      <c r="F390" s="14" t="s">
        <v>904</v>
      </c>
      <c r="G390" s="14" t="s">
        <v>25</v>
      </c>
      <c r="H390" s="14" t="s">
        <v>920</v>
      </c>
      <c r="I390" s="14" t="s">
        <v>922</v>
      </c>
      <c r="J390" s="14" t="s">
        <v>915</v>
      </c>
      <c r="K390" s="14">
        <v>30</v>
      </c>
      <c r="L390" s="14">
        <v>3</v>
      </c>
      <c r="M390" s="14">
        <v>8</v>
      </c>
      <c r="N390" s="14">
        <v>5</v>
      </c>
      <c r="O390" s="14">
        <v>1</v>
      </c>
    </row>
    <row r="391" spans="1:15" x14ac:dyDescent="0.3">
      <c r="A391" s="14" t="s">
        <v>376</v>
      </c>
      <c r="B391" s="14">
        <v>37</v>
      </c>
      <c r="C391" s="14" t="s">
        <v>7</v>
      </c>
      <c r="D391" s="14" t="s">
        <v>13</v>
      </c>
      <c r="E391" s="15">
        <v>69910</v>
      </c>
      <c r="F391" s="14" t="s">
        <v>904</v>
      </c>
      <c r="G391" s="14" t="s">
        <v>25</v>
      </c>
      <c r="H391" s="14" t="s">
        <v>920</v>
      </c>
      <c r="I391" s="14" t="s">
        <v>916</v>
      </c>
      <c r="J391" s="14" t="s">
        <v>921</v>
      </c>
      <c r="K391" s="14">
        <v>20</v>
      </c>
      <c r="L391" s="14">
        <v>2</v>
      </c>
      <c r="M391" s="14">
        <v>18</v>
      </c>
      <c r="N391" s="14">
        <v>1</v>
      </c>
      <c r="O391" s="14">
        <v>0</v>
      </c>
    </row>
    <row r="392" spans="1:15" x14ac:dyDescent="0.3">
      <c r="A392" s="14" t="s">
        <v>377</v>
      </c>
      <c r="B392" s="14">
        <v>43</v>
      </c>
      <c r="C392" s="14" t="s">
        <v>7</v>
      </c>
      <c r="D392" s="14" t="s">
        <v>24</v>
      </c>
      <c r="E392" s="15">
        <v>112370</v>
      </c>
      <c r="F392" s="14" t="s">
        <v>904</v>
      </c>
      <c r="G392" s="14" t="s">
        <v>25</v>
      </c>
      <c r="H392" s="14" t="s">
        <v>920</v>
      </c>
      <c r="I392" s="14" t="s">
        <v>922</v>
      </c>
      <c r="J392" s="14" t="s">
        <v>915</v>
      </c>
      <c r="K392" s="14">
        <v>10</v>
      </c>
      <c r="L392" s="14">
        <v>1</v>
      </c>
      <c r="M392" s="14">
        <v>25</v>
      </c>
      <c r="N392" s="14">
        <v>25</v>
      </c>
      <c r="O392" s="14">
        <v>3</v>
      </c>
    </row>
    <row r="393" spans="1:15" x14ac:dyDescent="0.3">
      <c r="A393" s="14" t="s">
        <v>378</v>
      </c>
      <c r="B393" s="14">
        <v>40</v>
      </c>
      <c r="C393" s="14" t="s">
        <v>12</v>
      </c>
      <c r="D393" s="14" t="s">
        <v>45</v>
      </c>
      <c r="E393" s="15">
        <v>28580</v>
      </c>
      <c r="F393" s="14" t="s">
        <v>9</v>
      </c>
      <c r="G393" s="14" t="s">
        <v>25</v>
      </c>
      <c r="H393" s="14" t="s">
        <v>919</v>
      </c>
      <c r="I393" s="14" t="s">
        <v>918</v>
      </c>
      <c r="J393" s="14" t="s">
        <v>915</v>
      </c>
      <c r="K393" s="14">
        <v>60</v>
      </c>
      <c r="L393" s="14">
        <v>6</v>
      </c>
      <c r="M393" s="14">
        <v>20</v>
      </c>
      <c r="N393" s="14">
        <v>1</v>
      </c>
      <c r="O393" s="14">
        <v>0</v>
      </c>
    </row>
    <row r="394" spans="1:15" x14ac:dyDescent="0.3">
      <c r="A394" s="14" t="s">
        <v>379</v>
      </c>
      <c r="B394" s="14">
        <v>54</v>
      </c>
      <c r="C394" s="14" t="s">
        <v>7</v>
      </c>
      <c r="D394" s="14" t="s">
        <v>48</v>
      </c>
      <c r="E394" s="15">
        <v>43590</v>
      </c>
      <c r="F394" s="14" t="s">
        <v>22</v>
      </c>
      <c r="G394" s="14" t="s">
        <v>14</v>
      </c>
      <c r="H394" s="14" t="s">
        <v>919</v>
      </c>
      <c r="I394" s="14" t="s">
        <v>918</v>
      </c>
      <c r="J394" s="14" t="s">
        <v>915</v>
      </c>
      <c r="K394" s="14">
        <v>40</v>
      </c>
      <c r="L394" s="14">
        <v>4</v>
      </c>
      <c r="M394" s="14">
        <v>24</v>
      </c>
      <c r="N394" s="14">
        <v>4</v>
      </c>
      <c r="O394" s="14">
        <v>1</v>
      </c>
    </row>
    <row r="395" spans="1:15" x14ac:dyDescent="0.3">
      <c r="A395" s="14" t="s">
        <v>380</v>
      </c>
      <c r="B395" s="14">
        <v>34</v>
      </c>
      <c r="C395" s="14" t="s">
        <v>12</v>
      </c>
      <c r="D395" s="14" t="s">
        <v>50</v>
      </c>
      <c r="E395" s="15">
        <v>88330</v>
      </c>
      <c r="F395" s="14" t="s">
        <v>904</v>
      </c>
      <c r="G395" s="14" t="s">
        <v>25</v>
      </c>
      <c r="H395" s="14" t="s">
        <v>63</v>
      </c>
      <c r="I395" s="14" t="s">
        <v>918</v>
      </c>
      <c r="J395" s="14" t="s">
        <v>915</v>
      </c>
      <c r="K395" s="14">
        <v>90</v>
      </c>
      <c r="L395" s="14">
        <v>9</v>
      </c>
      <c r="M395" s="14">
        <v>6</v>
      </c>
      <c r="N395" s="14">
        <v>3</v>
      </c>
      <c r="O395" s="14">
        <v>1</v>
      </c>
    </row>
    <row r="396" spans="1:15" x14ac:dyDescent="0.3">
      <c r="A396" s="14" t="s">
        <v>381</v>
      </c>
      <c r="B396" s="14">
        <v>31</v>
      </c>
      <c r="C396" s="14" t="s">
        <v>7</v>
      </c>
      <c r="D396" s="14" t="s">
        <v>37</v>
      </c>
      <c r="E396" s="15">
        <v>78840</v>
      </c>
      <c r="F396" s="14" t="s">
        <v>9</v>
      </c>
      <c r="G396" s="14" t="s">
        <v>20</v>
      </c>
      <c r="H396" s="14" t="s">
        <v>919</v>
      </c>
      <c r="I396" s="14" t="s">
        <v>918</v>
      </c>
      <c r="J396" s="14" t="s">
        <v>915</v>
      </c>
      <c r="K396" s="14">
        <v>10</v>
      </c>
      <c r="L396" s="14">
        <v>1</v>
      </c>
      <c r="M396" s="14">
        <v>13</v>
      </c>
      <c r="N396" s="14">
        <v>13</v>
      </c>
      <c r="O396" s="14">
        <v>3</v>
      </c>
    </row>
    <row r="397" spans="1:15" x14ac:dyDescent="0.3">
      <c r="A397" s="14" t="s">
        <v>382</v>
      </c>
      <c r="B397" s="14">
        <v>43</v>
      </c>
      <c r="C397" s="14" t="s">
        <v>12</v>
      </c>
      <c r="D397" s="14" t="s">
        <v>50</v>
      </c>
      <c r="E397" s="15">
        <v>61990</v>
      </c>
      <c r="F397" s="14" t="s">
        <v>9</v>
      </c>
      <c r="G397" s="14" t="s">
        <v>25</v>
      </c>
      <c r="H397" s="14" t="s">
        <v>919</v>
      </c>
      <c r="I397" s="14" t="s">
        <v>918</v>
      </c>
      <c r="J397" s="14" t="s">
        <v>915</v>
      </c>
      <c r="K397" s="14">
        <v>70</v>
      </c>
      <c r="L397" s="14">
        <v>7</v>
      </c>
      <c r="M397" s="14">
        <v>8</v>
      </c>
      <c r="N397" s="14">
        <v>3</v>
      </c>
      <c r="O397" s="14">
        <v>1</v>
      </c>
    </row>
    <row r="398" spans="1:15" x14ac:dyDescent="0.3">
      <c r="A398" s="14" t="s">
        <v>383</v>
      </c>
      <c r="B398" s="14">
        <v>43</v>
      </c>
      <c r="C398" s="14" t="s">
        <v>7</v>
      </c>
      <c r="D398" s="14" t="s">
        <v>48</v>
      </c>
      <c r="E398" s="15">
        <v>77100</v>
      </c>
      <c r="F398" s="14" t="s">
        <v>904</v>
      </c>
      <c r="G398" s="14" t="s">
        <v>25</v>
      </c>
      <c r="H398" s="14" t="s">
        <v>923</v>
      </c>
      <c r="I398" s="14" t="s">
        <v>922</v>
      </c>
      <c r="J398" s="14" t="s">
        <v>921</v>
      </c>
      <c r="K398" s="14">
        <v>40</v>
      </c>
      <c r="L398" s="14">
        <v>4</v>
      </c>
      <c r="M398" s="14">
        <v>8</v>
      </c>
      <c r="N398" s="14">
        <v>5</v>
      </c>
      <c r="O398" s="14">
        <v>0</v>
      </c>
    </row>
    <row r="399" spans="1:15" x14ac:dyDescent="0.3">
      <c r="A399" s="14" t="s">
        <v>384</v>
      </c>
      <c r="B399" s="14">
        <v>25</v>
      </c>
      <c r="C399" s="14" t="s">
        <v>7</v>
      </c>
      <c r="D399" s="14" t="s">
        <v>45</v>
      </c>
      <c r="E399" s="15">
        <v>66020</v>
      </c>
      <c r="F399" s="14" t="s">
        <v>9</v>
      </c>
      <c r="G399" s="14" t="s">
        <v>25</v>
      </c>
      <c r="H399" s="14" t="s">
        <v>920</v>
      </c>
      <c r="I399" s="14" t="s">
        <v>916</v>
      </c>
      <c r="J399" s="14" t="s">
        <v>921</v>
      </c>
      <c r="K399" s="14">
        <v>10</v>
      </c>
      <c r="L399" s="14">
        <v>1</v>
      </c>
      <c r="M399" s="14">
        <v>5</v>
      </c>
      <c r="N399" s="14">
        <v>5</v>
      </c>
      <c r="O399" s="14">
        <v>1</v>
      </c>
    </row>
    <row r="400" spans="1:15" x14ac:dyDescent="0.3">
      <c r="A400" s="14" t="s">
        <v>385</v>
      </c>
      <c r="B400" s="14">
        <v>37</v>
      </c>
      <c r="C400" s="14" t="s">
        <v>7</v>
      </c>
      <c r="D400" s="14" t="s">
        <v>8</v>
      </c>
      <c r="E400" s="15">
        <v>70930</v>
      </c>
      <c r="F400" s="14" t="s">
        <v>22</v>
      </c>
      <c r="G400" s="14" t="s">
        <v>20</v>
      </c>
      <c r="H400" s="14" t="s">
        <v>919</v>
      </c>
      <c r="I400" s="14" t="s">
        <v>918</v>
      </c>
      <c r="J400" s="14" t="s">
        <v>921</v>
      </c>
      <c r="K400" s="14">
        <v>30</v>
      </c>
      <c r="L400" s="14">
        <v>3</v>
      </c>
      <c r="M400" s="14">
        <v>15</v>
      </c>
      <c r="N400" s="14">
        <v>13</v>
      </c>
      <c r="O400" s="14">
        <v>10</v>
      </c>
    </row>
    <row r="401" spans="1:15" x14ac:dyDescent="0.3">
      <c r="A401" s="14" t="s">
        <v>386</v>
      </c>
      <c r="B401" s="14">
        <v>31</v>
      </c>
      <c r="C401" s="14" t="s">
        <v>12</v>
      </c>
      <c r="D401" s="14" t="s">
        <v>63</v>
      </c>
      <c r="E401" s="15">
        <v>40980</v>
      </c>
      <c r="F401" s="14" t="s">
        <v>904</v>
      </c>
      <c r="G401" s="14" t="s">
        <v>14</v>
      </c>
      <c r="H401" s="14" t="s">
        <v>920</v>
      </c>
      <c r="I401" s="14" t="s">
        <v>918</v>
      </c>
      <c r="J401" s="14" t="s">
        <v>915</v>
      </c>
      <c r="K401" s="14">
        <v>10</v>
      </c>
      <c r="L401" s="14">
        <v>1</v>
      </c>
      <c r="M401" s="14">
        <v>4</v>
      </c>
      <c r="N401" s="14">
        <v>4</v>
      </c>
      <c r="O401" s="14">
        <v>3</v>
      </c>
    </row>
    <row r="402" spans="1:15" x14ac:dyDescent="0.3">
      <c r="A402" s="14" t="s">
        <v>387</v>
      </c>
      <c r="B402" s="14">
        <v>39</v>
      </c>
      <c r="C402" s="14" t="s">
        <v>12</v>
      </c>
      <c r="D402" s="14" t="s">
        <v>17</v>
      </c>
      <c r="E402" s="15">
        <v>48980</v>
      </c>
      <c r="F402" s="14" t="s">
        <v>9</v>
      </c>
      <c r="G402" s="14" t="s">
        <v>59</v>
      </c>
      <c r="H402" s="14" t="s">
        <v>920</v>
      </c>
      <c r="I402" s="14" t="s">
        <v>922</v>
      </c>
      <c r="J402" s="14" t="s">
        <v>921</v>
      </c>
      <c r="K402" s="14">
        <v>10</v>
      </c>
      <c r="L402" s="14">
        <v>1</v>
      </c>
      <c r="M402" s="14">
        <v>21</v>
      </c>
      <c r="N402" s="14">
        <v>21</v>
      </c>
      <c r="O402" s="14">
        <v>1</v>
      </c>
    </row>
    <row r="403" spans="1:15" x14ac:dyDescent="0.3">
      <c r="A403" s="14" t="s">
        <v>388</v>
      </c>
      <c r="B403" s="14">
        <v>56</v>
      </c>
      <c r="C403" s="14" t="s">
        <v>7</v>
      </c>
      <c r="D403" s="14" t="s">
        <v>24</v>
      </c>
      <c r="E403" s="15">
        <v>110820</v>
      </c>
      <c r="F403" s="14" t="s">
        <v>904</v>
      </c>
      <c r="G403" s="14" t="s">
        <v>25</v>
      </c>
      <c r="H403" s="14" t="s">
        <v>920</v>
      </c>
      <c r="I403" s="14" t="s">
        <v>918</v>
      </c>
      <c r="J403" s="14" t="s">
        <v>915</v>
      </c>
      <c r="K403" s="14">
        <v>90</v>
      </c>
      <c r="L403" s="14">
        <v>9</v>
      </c>
      <c r="M403" s="14">
        <v>36</v>
      </c>
      <c r="N403" s="14">
        <v>7</v>
      </c>
      <c r="O403" s="14">
        <v>7</v>
      </c>
    </row>
    <row r="404" spans="1:15" x14ac:dyDescent="0.3">
      <c r="A404" s="14" t="s">
        <v>389</v>
      </c>
      <c r="B404" s="14">
        <v>30</v>
      </c>
      <c r="C404" s="14" t="s">
        <v>7</v>
      </c>
      <c r="D404" s="14" t="s">
        <v>17</v>
      </c>
      <c r="E404" s="15">
        <v>61690</v>
      </c>
      <c r="F404" s="14" t="s">
        <v>22</v>
      </c>
      <c r="G404" s="14" t="s">
        <v>25</v>
      </c>
      <c r="H404" s="14" t="s">
        <v>917</v>
      </c>
      <c r="I404" s="14" t="s">
        <v>916</v>
      </c>
      <c r="J404" s="14" t="s">
        <v>915</v>
      </c>
      <c r="K404" s="14">
        <v>0</v>
      </c>
      <c r="L404" s="14">
        <v>0</v>
      </c>
      <c r="M404" s="14">
        <v>6</v>
      </c>
      <c r="N404" s="14">
        <v>5</v>
      </c>
      <c r="O404" s="14">
        <v>4</v>
      </c>
    </row>
    <row r="405" spans="1:15" x14ac:dyDescent="0.3">
      <c r="A405" s="14" t="s">
        <v>390</v>
      </c>
      <c r="B405" s="14">
        <v>41</v>
      </c>
      <c r="C405" s="14" t="s">
        <v>7</v>
      </c>
      <c r="D405" s="14" t="s">
        <v>45</v>
      </c>
      <c r="E405" s="15">
        <v>51170</v>
      </c>
      <c r="F405" s="14" t="s">
        <v>9</v>
      </c>
      <c r="G405" s="14" t="s">
        <v>25</v>
      </c>
      <c r="H405" s="14" t="s">
        <v>63</v>
      </c>
      <c r="I405" s="14" t="s">
        <v>918</v>
      </c>
      <c r="J405" s="14" t="s">
        <v>915</v>
      </c>
      <c r="K405" s="14">
        <v>10</v>
      </c>
      <c r="L405" s="14">
        <v>1</v>
      </c>
      <c r="M405" s="14">
        <v>10</v>
      </c>
      <c r="N405" s="14">
        <v>10</v>
      </c>
      <c r="O405" s="14">
        <v>0</v>
      </c>
    </row>
    <row r="406" spans="1:15" x14ac:dyDescent="0.3">
      <c r="A406" s="14" t="s">
        <v>391</v>
      </c>
      <c r="B406" s="14">
        <v>28</v>
      </c>
      <c r="C406" s="14" t="s">
        <v>7</v>
      </c>
      <c r="D406" s="14" t="s">
        <v>17</v>
      </c>
      <c r="E406" s="15">
        <v>104800</v>
      </c>
      <c r="F406" s="14" t="s">
        <v>22</v>
      </c>
      <c r="G406" s="14" t="s">
        <v>10</v>
      </c>
      <c r="H406" s="14" t="s">
        <v>919</v>
      </c>
      <c r="I406" s="14" t="s">
        <v>922</v>
      </c>
      <c r="J406" s="14" t="s">
        <v>915</v>
      </c>
      <c r="K406" s="14">
        <v>10</v>
      </c>
      <c r="L406" s="14">
        <v>1</v>
      </c>
      <c r="M406" s="14">
        <v>10</v>
      </c>
      <c r="N406" s="14">
        <v>10</v>
      </c>
      <c r="O406" s="14">
        <v>1</v>
      </c>
    </row>
    <row r="407" spans="1:15" x14ac:dyDescent="0.3">
      <c r="A407" s="14" t="s">
        <v>392</v>
      </c>
      <c r="B407" s="14">
        <v>25</v>
      </c>
      <c r="C407" s="14" t="s">
        <v>12</v>
      </c>
      <c r="D407" s="14" t="s">
        <v>50</v>
      </c>
      <c r="E407" s="15">
        <v>56280</v>
      </c>
      <c r="F407" s="14" t="s">
        <v>904</v>
      </c>
      <c r="G407" s="14" t="s">
        <v>14</v>
      </c>
      <c r="H407" s="14" t="s">
        <v>919</v>
      </c>
      <c r="I407" s="14" t="s">
        <v>918</v>
      </c>
      <c r="J407" s="14" t="s">
        <v>915</v>
      </c>
      <c r="K407" s="14">
        <v>50</v>
      </c>
      <c r="L407" s="14">
        <v>5</v>
      </c>
      <c r="M407" s="14">
        <v>6</v>
      </c>
      <c r="N407" s="14">
        <v>2</v>
      </c>
      <c r="O407" s="14">
        <v>0</v>
      </c>
    </row>
    <row r="408" spans="1:15" x14ac:dyDescent="0.3">
      <c r="A408" s="14" t="s">
        <v>393</v>
      </c>
      <c r="B408" s="14">
        <v>52</v>
      </c>
      <c r="C408" s="14" t="s">
        <v>12</v>
      </c>
      <c r="D408" s="14" t="s">
        <v>37</v>
      </c>
      <c r="E408" s="15">
        <v>88380</v>
      </c>
      <c r="F408" s="14" t="s">
        <v>904</v>
      </c>
      <c r="G408" s="14" t="s">
        <v>25</v>
      </c>
      <c r="H408" s="14" t="s">
        <v>919</v>
      </c>
      <c r="I408" s="14" t="s">
        <v>918</v>
      </c>
      <c r="J408" s="14" t="s">
        <v>921</v>
      </c>
      <c r="K408" s="14">
        <v>20</v>
      </c>
      <c r="L408" s="14">
        <v>2</v>
      </c>
      <c r="M408" s="14">
        <v>28</v>
      </c>
      <c r="N408" s="14">
        <v>5</v>
      </c>
      <c r="O408" s="14">
        <v>0</v>
      </c>
    </row>
    <row r="409" spans="1:15" x14ac:dyDescent="0.3">
      <c r="A409" s="14" t="s">
        <v>394</v>
      </c>
      <c r="B409" s="14">
        <v>45</v>
      </c>
      <c r="C409" s="14" t="s">
        <v>7</v>
      </c>
      <c r="D409" s="14" t="s">
        <v>17</v>
      </c>
      <c r="E409" s="15">
        <v>52590</v>
      </c>
      <c r="F409" s="14" t="s">
        <v>22</v>
      </c>
      <c r="G409" s="14" t="s">
        <v>25</v>
      </c>
      <c r="H409" s="14" t="s">
        <v>920</v>
      </c>
      <c r="I409" s="14" t="s">
        <v>918</v>
      </c>
      <c r="J409" s="14" t="s">
        <v>915</v>
      </c>
      <c r="K409" s="14">
        <v>30</v>
      </c>
      <c r="L409" s="14">
        <v>3</v>
      </c>
      <c r="M409" s="14">
        <v>8</v>
      </c>
      <c r="N409" s="14">
        <v>2</v>
      </c>
      <c r="O409" s="14">
        <v>0</v>
      </c>
    </row>
    <row r="410" spans="1:15" x14ac:dyDescent="0.3">
      <c r="A410" s="14" t="s">
        <v>395</v>
      </c>
      <c r="B410" s="14">
        <v>52</v>
      </c>
      <c r="C410" s="14" t="s">
        <v>7</v>
      </c>
      <c r="D410" s="14" t="s">
        <v>48</v>
      </c>
      <c r="E410" s="15">
        <v>47650</v>
      </c>
      <c r="F410" s="14" t="s">
        <v>22</v>
      </c>
      <c r="G410" s="14" t="s">
        <v>20</v>
      </c>
      <c r="H410" s="14" t="s">
        <v>920</v>
      </c>
      <c r="I410" s="14" t="s">
        <v>918</v>
      </c>
      <c r="J410" s="14" t="s">
        <v>915</v>
      </c>
      <c r="K410" s="14">
        <v>20</v>
      </c>
      <c r="L410" s="14">
        <v>2</v>
      </c>
      <c r="M410" s="14">
        <v>31</v>
      </c>
      <c r="N410" s="14">
        <v>5</v>
      </c>
      <c r="O410" s="14">
        <v>1</v>
      </c>
    </row>
    <row r="411" spans="1:15" x14ac:dyDescent="0.3">
      <c r="A411" s="14" t="s">
        <v>130</v>
      </c>
      <c r="B411" s="14">
        <v>42</v>
      </c>
      <c r="C411" s="14" t="s">
        <v>7</v>
      </c>
      <c r="D411" s="14" t="s">
        <v>37</v>
      </c>
      <c r="E411" s="15">
        <v>72350</v>
      </c>
      <c r="F411" s="14" t="s">
        <v>904</v>
      </c>
      <c r="G411" s="14" t="s">
        <v>14</v>
      </c>
      <c r="H411" s="14" t="s">
        <v>920</v>
      </c>
      <c r="I411" s="14" t="s">
        <v>922</v>
      </c>
      <c r="J411" s="14" t="s">
        <v>915</v>
      </c>
      <c r="K411" s="14">
        <v>20</v>
      </c>
      <c r="L411" s="14">
        <v>2</v>
      </c>
      <c r="M411" s="14">
        <v>19</v>
      </c>
      <c r="N411" s="14">
        <v>5</v>
      </c>
      <c r="O411" s="14">
        <v>0</v>
      </c>
    </row>
    <row r="412" spans="1:15" x14ac:dyDescent="0.3">
      <c r="A412" s="14" t="s">
        <v>396</v>
      </c>
      <c r="B412" s="14">
        <v>30</v>
      </c>
      <c r="C412" s="14" t="s">
        <v>12</v>
      </c>
      <c r="D412" s="14" t="s">
        <v>37</v>
      </c>
      <c r="E412" s="15">
        <v>39940</v>
      </c>
      <c r="F412" s="14" t="s">
        <v>9</v>
      </c>
      <c r="G412" s="14" t="s">
        <v>25</v>
      </c>
      <c r="H412" s="14" t="s">
        <v>920</v>
      </c>
      <c r="I412" s="14" t="s">
        <v>916</v>
      </c>
      <c r="J412" s="14" t="s">
        <v>915</v>
      </c>
      <c r="K412" s="14">
        <v>20</v>
      </c>
      <c r="L412" s="14">
        <v>2</v>
      </c>
      <c r="M412" s="14">
        <v>11</v>
      </c>
      <c r="N412" s="14">
        <v>5</v>
      </c>
      <c r="O412" s="14">
        <v>0</v>
      </c>
    </row>
    <row r="413" spans="1:15" x14ac:dyDescent="0.3">
      <c r="A413" s="14" t="s">
        <v>397</v>
      </c>
      <c r="B413" s="14">
        <v>60</v>
      </c>
      <c r="C413" s="14" t="s">
        <v>12</v>
      </c>
      <c r="D413" s="14" t="s">
        <v>24</v>
      </c>
      <c r="E413" s="15">
        <v>28130</v>
      </c>
      <c r="F413" s="14" t="s">
        <v>9</v>
      </c>
      <c r="G413" s="14" t="s">
        <v>59</v>
      </c>
      <c r="H413" s="14" t="s">
        <v>920</v>
      </c>
      <c r="I413" s="14" t="s">
        <v>918</v>
      </c>
      <c r="J413" s="14" t="s">
        <v>915</v>
      </c>
      <c r="K413" s="14">
        <v>50</v>
      </c>
      <c r="L413" s="14">
        <v>5</v>
      </c>
      <c r="M413" s="14">
        <v>33</v>
      </c>
      <c r="N413" s="14">
        <v>29</v>
      </c>
      <c r="O413" s="14">
        <v>11</v>
      </c>
    </row>
    <row r="414" spans="1:15" x14ac:dyDescent="0.3">
      <c r="A414" s="14" t="s">
        <v>398</v>
      </c>
      <c r="B414" s="14">
        <v>46</v>
      </c>
      <c r="C414" s="14" t="s">
        <v>7</v>
      </c>
      <c r="D414" s="14" t="s">
        <v>50</v>
      </c>
      <c r="E414" s="15">
        <v>69460</v>
      </c>
      <c r="F414" s="14" t="s">
        <v>904</v>
      </c>
      <c r="G414" s="14" t="s">
        <v>14</v>
      </c>
      <c r="H414" s="14" t="s">
        <v>919</v>
      </c>
      <c r="I414" s="14" t="s">
        <v>922</v>
      </c>
      <c r="J414" s="14" t="s">
        <v>915</v>
      </c>
      <c r="K414" s="14">
        <v>20</v>
      </c>
      <c r="L414" s="14">
        <v>2</v>
      </c>
      <c r="M414" s="14">
        <v>19</v>
      </c>
      <c r="N414" s="14">
        <v>10</v>
      </c>
      <c r="O414" s="14">
        <v>0</v>
      </c>
    </row>
    <row r="415" spans="1:15" x14ac:dyDescent="0.3">
      <c r="A415" s="14" t="s">
        <v>399</v>
      </c>
      <c r="B415" s="14">
        <v>42</v>
      </c>
      <c r="C415" s="14" t="s">
        <v>12</v>
      </c>
      <c r="D415" s="14" t="s">
        <v>63</v>
      </c>
      <c r="E415" s="15">
        <v>109030</v>
      </c>
      <c r="F415" s="14" t="s">
        <v>9</v>
      </c>
      <c r="G415" s="14" t="s">
        <v>10</v>
      </c>
      <c r="H415" s="14" t="s">
        <v>917</v>
      </c>
      <c r="I415" s="14" t="s">
        <v>918</v>
      </c>
      <c r="J415" s="14" t="s">
        <v>915</v>
      </c>
      <c r="K415" s="14">
        <v>0</v>
      </c>
      <c r="L415" s="14">
        <v>0</v>
      </c>
      <c r="M415" s="14">
        <v>7</v>
      </c>
      <c r="N415" s="14">
        <v>6</v>
      </c>
      <c r="O415" s="14">
        <v>0</v>
      </c>
    </row>
    <row r="416" spans="1:15" x14ac:dyDescent="0.3">
      <c r="A416" s="14" t="s">
        <v>958</v>
      </c>
      <c r="B416" s="14">
        <v>24</v>
      </c>
      <c r="C416" s="14" t="s">
        <v>7</v>
      </c>
      <c r="D416" s="14" t="s">
        <v>63</v>
      </c>
      <c r="E416" s="15">
        <v>66460</v>
      </c>
      <c r="F416" s="14" t="s">
        <v>904</v>
      </c>
      <c r="G416" s="14" t="s">
        <v>46</v>
      </c>
      <c r="H416" s="14" t="s">
        <v>917</v>
      </c>
      <c r="I416" s="14" t="s">
        <v>916</v>
      </c>
      <c r="J416" s="14" t="s">
        <v>921</v>
      </c>
      <c r="K416" s="14">
        <v>10</v>
      </c>
      <c r="L416" s="14">
        <v>1</v>
      </c>
      <c r="M416" s="14">
        <v>6</v>
      </c>
      <c r="N416" s="14">
        <v>5</v>
      </c>
      <c r="O416" s="14">
        <v>1</v>
      </c>
    </row>
    <row r="417" spans="1:15" x14ac:dyDescent="0.3">
      <c r="A417" s="14" t="s">
        <v>400</v>
      </c>
      <c r="B417" s="14">
        <v>34</v>
      </c>
      <c r="C417" s="14" t="s">
        <v>12</v>
      </c>
      <c r="D417" s="14" t="s">
        <v>19</v>
      </c>
      <c r="E417" s="15">
        <v>50810</v>
      </c>
      <c r="F417" s="14" t="s">
        <v>904</v>
      </c>
      <c r="G417" s="14" t="s">
        <v>25</v>
      </c>
      <c r="H417" s="14" t="s">
        <v>63</v>
      </c>
      <c r="I417" s="14" t="s">
        <v>922</v>
      </c>
      <c r="J417" s="14" t="s">
        <v>915</v>
      </c>
      <c r="K417" s="14">
        <v>0</v>
      </c>
      <c r="L417" s="14">
        <v>0</v>
      </c>
      <c r="M417" s="14">
        <v>3</v>
      </c>
      <c r="N417" s="14">
        <v>2</v>
      </c>
      <c r="O417" s="14">
        <v>1</v>
      </c>
    </row>
    <row r="418" spans="1:15" x14ac:dyDescent="0.3">
      <c r="A418" s="14" t="s">
        <v>401</v>
      </c>
      <c r="B418" s="14">
        <v>38</v>
      </c>
      <c r="C418" s="14" t="s">
        <v>12</v>
      </c>
      <c r="D418" s="14" t="s">
        <v>17</v>
      </c>
      <c r="E418" s="15">
        <v>114510</v>
      </c>
      <c r="F418" s="14" t="s">
        <v>904</v>
      </c>
      <c r="G418" s="14" t="s">
        <v>46</v>
      </c>
      <c r="H418" s="14" t="s">
        <v>920</v>
      </c>
      <c r="I418" s="14" t="s">
        <v>918</v>
      </c>
      <c r="J418" s="14" t="s">
        <v>921</v>
      </c>
      <c r="K418" s="14">
        <v>10</v>
      </c>
      <c r="L418" s="14">
        <v>1</v>
      </c>
      <c r="M418" s="14">
        <v>1</v>
      </c>
      <c r="N418" s="14">
        <v>1</v>
      </c>
      <c r="O418" s="14">
        <v>0</v>
      </c>
    </row>
    <row r="419" spans="1:15" x14ac:dyDescent="0.3">
      <c r="A419" s="14" t="s">
        <v>402</v>
      </c>
      <c r="B419" s="14">
        <v>40</v>
      </c>
      <c r="C419" s="14" t="s">
        <v>7</v>
      </c>
      <c r="D419" s="14" t="s">
        <v>63</v>
      </c>
      <c r="E419" s="15">
        <v>86230</v>
      </c>
      <c r="F419" s="14" t="s">
        <v>904</v>
      </c>
      <c r="G419" s="14" t="s">
        <v>46</v>
      </c>
      <c r="H419" s="14" t="s">
        <v>920</v>
      </c>
      <c r="I419" s="14" t="s">
        <v>918</v>
      </c>
      <c r="J419" s="14" t="s">
        <v>915</v>
      </c>
      <c r="K419" s="14">
        <v>0</v>
      </c>
      <c r="L419" s="14">
        <v>0</v>
      </c>
      <c r="M419" s="14">
        <v>21</v>
      </c>
      <c r="N419" s="14">
        <v>20</v>
      </c>
      <c r="O419" s="14">
        <v>1</v>
      </c>
    </row>
    <row r="420" spans="1:15" x14ac:dyDescent="0.3">
      <c r="A420" s="14" t="s">
        <v>403</v>
      </c>
      <c r="B420" s="14">
        <v>26</v>
      </c>
      <c r="C420" s="14" t="s">
        <v>12</v>
      </c>
      <c r="D420" s="14" t="s">
        <v>37</v>
      </c>
      <c r="E420" s="15">
        <v>73240</v>
      </c>
      <c r="F420" s="14" t="s">
        <v>904</v>
      </c>
      <c r="G420" s="14" t="s">
        <v>14</v>
      </c>
      <c r="H420" s="14" t="s">
        <v>920</v>
      </c>
      <c r="I420" s="14" t="s">
        <v>922</v>
      </c>
      <c r="J420" s="14" t="s">
        <v>915</v>
      </c>
      <c r="K420" s="14">
        <v>10</v>
      </c>
      <c r="L420" s="14">
        <v>1</v>
      </c>
      <c r="M420" s="14">
        <v>3</v>
      </c>
      <c r="N420" s="14">
        <v>3</v>
      </c>
      <c r="O420" s="14">
        <v>0</v>
      </c>
    </row>
    <row r="421" spans="1:15" x14ac:dyDescent="0.3">
      <c r="A421" s="14" t="s">
        <v>404</v>
      </c>
      <c r="B421" s="14">
        <v>30</v>
      </c>
      <c r="C421" s="14" t="s">
        <v>7</v>
      </c>
      <c r="D421" s="14" t="s">
        <v>29</v>
      </c>
      <c r="E421" s="15">
        <v>53920</v>
      </c>
      <c r="F421" s="14" t="s">
        <v>22</v>
      </c>
      <c r="G421" s="14" t="s">
        <v>14</v>
      </c>
      <c r="H421" s="14" t="s">
        <v>920</v>
      </c>
      <c r="I421" s="14" t="s">
        <v>918</v>
      </c>
      <c r="J421" s="14" t="s">
        <v>915</v>
      </c>
      <c r="K421" s="14">
        <v>40</v>
      </c>
      <c r="L421" s="14">
        <v>4</v>
      </c>
      <c r="M421" s="14">
        <v>9</v>
      </c>
      <c r="N421" s="14">
        <v>5</v>
      </c>
      <c r="O421" s="14">
        <v>1</v>
      </c>
    </row>
    <row r="422" spans="1:15" x14ac:dyDescent="0.3">
      <c r="A422" s="14" t="s">
        <v>957</v>
      </c>
      <c r="B422" s="14">
        <v>29</v>
      </c>
      <c r="C422" s="14" t="s">
        <v>7</v>
      </c>
      <c r="D422" s="14" t="s">
        <v>923</v>
      </c>
      <c r="E422" s="15">
        <v>113690</v>
      </c>
      <c r="F422" s="14" t="s">
        <v>904</v>
      </c>
      <c r="G422" s="14" t="s">
        <v>25</v>
      </c>
      <c r="H422" s="14" t="s">
        <v>919</v>
      </c>
      <c r="I422" s="14" t="s">
        <v>918</v>
      </c>
      <c r="J422" s="14" t="s">
        <v>915</v>
      </c>
      <c r="K422" s="14">
        <v>10</v>
      </c>
      <c r="L422" s="14">
        <v>1</v>
      </c>
      <c r="M422" s="14">
        <v>10</v>
      </c>
      <c r="N422" s="14">
        <v>10</v>
      </c>
      <c r="O422" s="14">
        <v>0</v>
      </c>
    </row>
    <row r="423" spans="1:15" x14ac:dyDescent="0.3">
      <c r="A423" s="14" t="s">
        <v>405</v>
      </c>
      <c r="B423" s="14">
        <v>29</v>
      </c>
      <c r="C423" s="14" t="s">
        <v>12</v>
      </c>
      <c r="D423" s="14" t="s">
        <v>19</v>
      </c>
      <c r="E423" s="15">
        <v>101790</v>
      </c>
      <c r="F423" s="14" t="s">
        <v>9</v>
      </c>
      <c r="G423" s="14" t="s">
        <v>25</v>
      </c>
      <c r="H423" s="14" t="s">
        <v>917</v>
      </c>
      <c r="I423" s="14" t="s">
        <v>918</v>
      </c>
      <c r="J423" s="14" t="s">
        <v>915</v>
      </c>
      <c r="K423" s="14">
        <v>50</v>
      </c>
      <c r="L423" s="14">
        <v>5</v>
      </c>
      <c r="M423" s="14">
        <v>6</v>
      </c>
      <c r="N423" s="14">
        <v>2</v>
      </c>
      <c r="O423" s="14">
        <v>1</v>
      </c>
    </row>
    <row r="424" spans="1:15" x14ac:dyDescent="0.3">
      <c r="A424" s="14" t="s">
        <v>406</v>
      </c>
      <c r="B424" s="14">
        <v>19</v>
      </c>
      <c r="C424" s="14" t="s">
        <v>7</v>
      </c>
      <c r="D424" s="14" t="s">
        <v>48</v>
      </c>
      <c r="E424" s="15">
        <v>38930</v>
      </c>
      <c r="F424" s="14" t="s">
        <v>904</v>
      </c>
      <c r="G424" s="14" t="s">
        <v>20</v>
      </c>
      <c r="H424" s="14" t="s">
        <v>917</v>
      </c>
      <c r="I424" s="14" t="s">
        <v>916</v>
      </c>
      <c r="J424" s="14" t="s">
        <v>915</v>
      </c>
      <c r="K424" s="14">
        <v>10</v>
      </c>
      <c r="L424" s="14">
        <v>1</v>
      </c>
      <c r="M424" s="14">
        <v>1</v>
      </c>
      <c r="N424" s="14">
        <v>1</v>
      </c>
      <c r="O424" s="14">
        <v>0</v>
      </c>
    </row>
    <row r="425" spans="1:15" x14ac:dyDescent="0.3">
      <c r="A425" s="14" t="s">
        <v>407</v>
      </c>
      <c r="B425" s="14">
        <v>30</v>
      </c>
      <c r="C425" s="14" t="s">
        <v>12</v>
      </c>
      <c r="D425" s="14" t="s">
        <v>13</v>
      </c>
      <c r="E425" s="15">
        <v>57090</v>
      </c>
      <c r="F425" s="14" t="s">
        <v>904</v>
      </c>
      <c r="G425" s="14" t="s">
        <v>14</v>
      </c>
      <c r="H425" s="14" t="s">
        <v>923</v>
      </c>
      <c r="I425" s="14" t="s">
        <v>918</v>
      </c>
      <c r="J425" s="14" t="s">
        <v>915</v>
      </c>
      <c r="K425" s="14">
        <v>0</v>
      </c>
      <c r="L425" s="14">
        <v>0</v>
      </c>
      <c r="M425" s="14">
        <v>10</v>
      </c>
      <c r="N425" s="14">
        <v>9</v>
      </c>
      <c r="O425" s="14">
        <v>7</v>
      </c>
    </row>
    <row r="426" spans="1:15" x14ac:dyDescent="0.3">
      <c r="A426" s="14" t="s">
        <v>408</v>
      </c>
      <c r="B426" s="14">
        <v>57</v>
      </c>
      <c r="C426" s="14" t="s">
        <v>7</v>
      </c>
      <c r="D426" s="14" t="s">
        <v>13</v>
      </c>
      <c r="E426" s="15">
        <v>106170</v>
      </c>
      <c r="F426" s="14" t="s">
        <v>9</v>
      </c>
      <c r="G426" s="14" t="s">
        <v>14</v>
      </c>
      <c r="H426" s="14" t="s">
        <v>63</v>
      </c>
      <c r="I426" s="14" t="s">
        <v>922</v>
      </c>
      <c r="J426" s="14" t="s">
        <v>915</v>
      </c>
      <c r="K426" s="14">
        <v>30</v>
      </c>
      <c r="L426" s="14">
        <v>3</v>
      </c>
      <c r="M426" s="14">
        <v>32</v>
      </c>
      <c r="N426" s="14">
        <v>1</v>
      </c>
      <c r="O426" s="14">
        <v>0</v>
      </c>
    </row>
    <row r="427" spans="1:15" x14ac:dyDescent="0.3">
      <c r="A427" s="14" t="s">
        <v>409</v>
      </c>
      <c r="B427" s="14">
        <v>50</v>
      </c>
      <c r="C427" s="14" t="s">
        <v>12</v>
      </c>
      <c r="D427" s="14" t="s">
        <v>50</v>
      </c>
      <c r="E427" s="15">
        <v>59550</v>
      </c>
      <c r="F427" s="14" t="s">
        <v>22</v>
      </c>
      <c r="G427" s="14" t="s">
        <v>20</v>
      </c>
      <c r="H427" s="14" t="s">
        <v>920</v>
      </c>
      <c r="I427" s="14" t="s">
        <v>918</v>
      </c>
      <c r="J427" s="14" t="s">
        <v>915</v>
      </c>
      <c r="K427" s="14">
        <v>0</v>
      </c>
      <c r="L427" s="14">
        <v>0</v>
      </c>
      <c r="M427" s="14">
        <v>28</v>
      </c>
      <c r="N427" s="14">
        <v>27</v>
      </c>
      <c r="O427" s="14">
        <v>15</v>
      </c>
    </row>
    <row r="428" spans="1:15" x14ac:dyDescent="0.3">
      <c r="A428" s="14" t="s">
        <v>410</v>
      </c>
      <c r="B428" s="14">
        <v>30</v>
      </c>
      <c r="C428" s="14" t="s">
        <v>7</v>
      </c>
      <c r="D428" s="14" t="s">
        <v>8</v>
      </c>
      <c r="E428" s="15">
        <v>89960</v>
      </c>
      <c r="F428" s="14" t="s">
        <v>22</v>
      </c>
      <c r="G428" s="14" t="s">
        <v>14</v>
      </c>
      <c r="H428" s="14" t="s">
        <v>919</v>
      </c>
      <c r="I428" s="14" t="s">
        <v>916</v>
      </c>
      <c r="J428" s="14" t="s">
        <v>915</v>
      </c>
      <c r="K428" s="14">
        <v>0</v>
      </c>
      <c r="L428" s="14">
        <v>0</v>
      </c>
      <c r="M428" s="14">
        <v>12</v>
      </c>
      <c r="N428" s="14">
        <v>11</v>
      </c>
      <c r="O428" s="14">
        <v>6</v>
      </c>
    </row>
    <row r="429" spans="1:15" x14ac:dyDescent="0.3">
      <c r="A429" s="14" t="s">
        <v>411</v>
      </c>
      <c r="B429" s="14">
        <v>60</v>
      </c>
      <c r="C429" s="14" t="s">
        <v>12</v>
      </c>
      <c r="D429" s="14" t="s">
        <v>48</v>
      </c>
      <c r="E429" s="15">
        <v>58850</v>
      </c>
      <c r="F429" s="14" t="s">
        <v>9</v>
      </c>
      <c r="G429" s="14" t="s">
        <v>25</v>
      </c>
      <c r="H429" s="14" t="s">
        <v>63</v>
      </c>
      <c r="I429" s="14" t="s">
        <v>918</v>
      </c>
      <c r="J429" s="14" t="s">
        <v>915</v>
      </c>
      <c r="K429" s="14">
        <v>40</v>
      </c>
      <c r="L429" s="14">
        <v>4</v>
      </c>
      <c r="M429" s="14">
        <v>22</v>
      </c>
      <c r="N429" s="14">
        <v>18</v>
      </c>
      <c r="O429" s="14">
        <v>13</v>
      </c>
    </row>
    <row r="430" spans="1:15" x14ac:dyDescent="0.3">
      <c r="A430" s="14" t="s">
        <v>412</v>
      </c>
      <c r="B430" s="14">
        <v>47</v>
      </c>
      <c r="C430" s="14" t="s">
        <v>7</v>
      </c>
      <c r="D430" s="14" t="s">
        <v>45</v>
      </c>
      <c r="E430" s="15">
        <v>68200</v>
      </c>
      <c r="F430" s="14" t="s">
        <v>22</v>
      </c>
      <c r="G430" s="14" t="s">
        <v>20</v>
      </c>
      <c r="H430" s="14" t="s">
        <v>919</v>
      </c>
      <c r="I430" s="14" t="s">
        <v>922</v>
      </c>
      <c r="J430" s="14" t="s">
        <v>915</v>
      </c>
      <c r="K430" s="14">
        <v>50</v>
      </c>
      <c r="L430" s="14">
        <v>5</v>
      </c>
      <c r="M430" s="14">
        <v>20</v>
      </c>
      <c r="N430" s="14">
        <v>5</v>
      </c>
      <c r="O430" s="14">
        <v>0</v>
      </c>
    </row>
    <row r="431" spans="1:15" x14ac:dyDescent="0.3">
      <c r="A431" s="14" t="s">
        <v>413</v>
      </c>
      <c r="B431" s="14">
        <v>46</v>
      </c>
      <c r="C431" s="14" t="s">
        <v>7</v>
      </c>
      <c r="D431" s="14" t="s">
        <v>13</v>
      </c>
      <c r="E431" s="15">
        <v>90130</v>
      </c>
      <c r="F431" s="14" t="s">
        <v>22</v>
      </c>
      <c r="G431" s="14" t="s">
        <v>10</v>
      </c>
      <c r="H431" s="14" t="s">
        <v>920</v>
      </c>
      <c r="I431" s="14" t="s">
        <v>918</v>
      </c>
      <c r="J431" s="14" t="s">
        <v>915</v>
      </c>
      <c r="K431" s="14">
        <v>60</v>
      </c>
      <c r="L431" s="14">
        <v>6</v>
      </c>
      <c r="M431" s="14">
        <v>26</v>
      </c>
      <c r="N431" s="14">
        <v>3</v>
      </c>
      <c r="O431" s="14">
        <v>0</v>
      </c>
    </row>
    <row r="432" spans="1:15" x14ac:dyDescent="0.3">
      <c r="A432" s="14" t="s">
        <v>414</v>
      </c>
      <c r="B432" s="14">
        <v>35</v>
      </c>
      <c r="C432" s="14" t="s">
        <v>7</v>
      </c>
      <c r="D432" s="14" t="s">
        <v>50</v>
      </c>
      <c r="E432" s="15">
        <v>45060</v>
      </c>
      <c r="F432" s="14" t="s">
        <v>22</v>
      </c>
      <c r="G432" s="14" t="s">
        <v>10</v>
      </c>
      <c r="H432" s="14" t="s">
        <v>920</v>
      </c>
      <c r="I432" s="14" t="s">
        <v>916</v>
      </c>
      <c r="J432" s="14" t="s">
        <v>915</v>
      </c>
      <c r="K432" s="14">
        <v>0</v>
      </c>
      <c r="L432" s="14">
        <v>0</v>
      </c>
      <c r="M432" s="14">
        <v>6</v>
      </c>
      <c r="N432" s="14">
        <v>5</v>
      </c>
      <c r="O432" s="14">
        <v>4</v>
      </c>
    </row>
    <row r="433" spans="1:15" x14ac:dyDescent="0.3">
      <c r="A433" s="14" t="s">
        <v>415</v>
      </c>
      <c r="B433" s="14">
        <v>54</v>
      </c>
      <c r="C433" s="14" t="s">
        <v>7</v>
      </c>
      <c r="D433" s="14" t="s">
        <v>32</v>
      </c>
      <c r="E433" s="15">
        <v>66370</v>
      </c>
      <c r="F433" s="14" t="s">
        <v>9</v>
      </c>
      <c r="G433" s="14" t="s">
        <v>25</v>
      </c>
      <c r="H433" s="14" t="s">
        <v>920</v>
      </c>
      <c r="I433" s="14" t="s">
        <v>916</v>
      </c>
      <c r="J433" s="14" t="s">
        <v>915</v>
      </c>
      <c r="K433" s="14">
        <v>70</v>
      </c>
      <c r="L433" s="14">
        <v>7</v>
      </c>
      <c r="M433" s="14">
        <v>19</v>
      </c>
      <c r="N433" s="14">
        <v>1</v>
      </c>
      <c r="O433" s="14">
        <v>0</v>
      </c>
    </row>
    <row r="434" spans="1:15" x14ac:dyDescent="0.3">
      <c r="A434" s="14" t="s">
        <v>416</v>
      </c>
      <c r="B434" s="14">
        <v>34</v>
      </c>
      <c r="C434" s="14" t="s">
        <v>12</v>
      </c>
      <c r="D434" s="14" t="s">
        <v>37</v>
      </c>
      <c r="E434" s="15">
        <v>85880</v>
      </c>
      <c r="F434" s="14" t="s">
        <v>22</v>
      </c>
      <c r="G434" s="14" t="s">
        <v>59</v>
      </c>
      <c r="H434" s="14" t="s">
        <v>920</v>
      </c>
      <c r="I434" s="14" t="s">
        <v>922</v>
      </c>
      <c r="J434" s="14" t="s">
        <v>915</v>
      </c>
      <c r="K434" s="14">
        <v>30</v>
      </c>
      <c r="L434" s="14">
        <v>3</v>
      </c>
      <c r="M434" s="14">
        <v>14</v>
      </c>
      <c r="N434" s="14">
        <v>7</v>
      </c>
      <c r="O434" s="14">
        <v>5</v>
      </c>
    </row>
    <row r="435" spans="1:15" x14ac:dyDescent="0.3">
      <c r="A435" s="14" t="s">
        <v>956</v>
      </c>
      <c r="B435" s="14">
        <v>46</v>
      </c>
      <c r="C435" s="14" t="s">
        <v>12</v>
      </c>
      <c r="D435" s="14" t="s">
        <v>37</v>
      </c>
      <c r="E435" s="15">
        <v>59260</v>
      </c>
      <c r="F435" s="14" t="s">
        <v>22</v>
      </c>
      <c r="G435" s="14" t="s">
        <v>14</v>
      </c>
      <c r="H435" s="14" t="s">
        <v>63</v>
      </c>
      <c r="I435" s="14" t="s">
        <v>918</v>
      </c>
      <c r="J435" s="14" t="s">
        <v>921</v>
      </c>
      <c r="K435" s="14">
        <v>20</v>
      </c>
      <c r="L435" s="14">
        <v>2</v>
      </c>
      <c r="M435" s="14">
        <v>15</v>
      </c>
      <c r="N435" s="14">
        <v>3</v>
      </c>
      <c r="O435" s="14">
        <v>1</v>
      </c>
    </row>
    <row r="436" spans="1:15" x14ac:dyDescent="0.3">
      <c r="A436" s="14" t="s">
        <v>417</v>
      </c>
      <c r="B436" s="14">
        <v>31</v>
      </c>
      <c r="C436" s="14" t="s">
        <v>7</v>
      </c>
      <c r="D436" s="14" t="s">
        <v>17</v>
      </c>
      <c r="E436" s="15">
        <v>61790</v>
      </c>
      <c r="F436" s="14" t="s">
        <v>904</v>
      </c>
      <c r="G436" s="14" t="s">
        <v>25</v>
      </c>
      <c r="H436" s="14" t="s">
        <v>920</v>
      </c>
      <c r="I436" s="14" t="s">
        <v>922</v>
      </c>
      <c r="J436" s="14" t="s">
        <v>915</v>
      </c>
      <c r="K436" s="14">
        <v>10</v>
      </c>
      <c r="L436" s="14">
        <v>1</v>
      </c>
      <c r="M436" s="14">
        <v>13</v>
      </c>
      <c r="N436" s="14">
        <v>13</v>
      </c>
      <c r="O436" s="14">
        <v>0</v>
      </c>
    </row>
    <row r="437" spans="1:15" x14ac:dyDescent="0.3">
      <c r="A437" s="14" t="s">
        <v>418</v>
      </c>
      <c r="B437" s="14">
        <v>33</v>
      </c>
      <c r="C437" s="14" t="s">
        <v>7</v>
      </c>
      <c r="D437" s="14" t="s">
        <v>29</v>
      </c>
      <c r="E437" s="15">
        <v>48180</v>
      </c>
      <c r="F437" s="14" t="s">
        <v>22</v>
      </c>
      <c r="G437" s="14" t="s">
        <v>20</v>
      </c>
      <c r="H437" s="14" t="s">
        <v>919</v>
      </c>
      <c r="I437" s="14" t="s">
        <v>918</v>
      </c>
      <c r="J437" s="14" t="s">
        <v>921</v>
      </c>
      <c r="K437" s="14">
        <v>70</v>
      </c>
      <c r="L437" s="14">
        <v>7</v>
      </c>
      <c r="M437" s="14">
        <v>15</v>
      </c>
      <c r="N437" s="14">
        <v>7</v>
      </c>
      <c r="O437" s="14">
        <v>7</v>
      </c>
    </row>
    <row r="438" spans="1:15" x14ac:dyDescent="0.3">
      <c r="A438" s="14" t="s">
        <v>419</v>
      </c>
      <c r="B438" s="14">
        <v>33</v>
      </c>
      <c r="C438" s="14" t="s">
        <v>7</v>
      </c>
      <c r="D438" s="14" t="s">
        <v>19</v>
      </c>
      <c r="E438" s="15">
        <v>74800</v>
      </c>
      <c r="F438" s="14" t="s">
        <v>904</v>
      </c>
      <c r="G438" s="14" t="s">
        <v>25</v>
      </c>
      <c r="H438" s="14" t="s">
        <v>919</v>
      </c>
      <c r="I438" s="14" t="s">
        <v>922</v>
      </c>
      <c r="J438" s="14" t="s">
        <v>915</v>
      </c>
      <c r="K438" s="14">
        <v>70</v>
      </c>
      <c r="L438" s="14">
        <v>7</v>
      </c>
      <c r="M438" s="14">
        <v>8</v>
      </c>
      <c r="N438" s="14">
        <v>4</v>
      </c>
      <c r="O438" s="14">
        <v>1</v>
      </c>
    </row>
    <row r="439" spans="1:15" x14ac:dyDescent="0.3">
      <c r="A439" s="14" t="s">
        <v>420</v>
      </c>
      <c r="B439" s="14">
        <v>30</v>
      </c>
      <c r="C439" s="14" t="s">
        <v>7</v>
      </c>
      <c r="D439" s="14" t="s">
        <v>29</v>
      </c>
      <c r="E439" s="15">
        <v>31020</v>
      </c>
      <c r="F439" s="14" t="s">
        <v>904</v>
      </c>
      <c r="G439" s="14" t="s">
        <v>20</v>
      </c>
      <c r="H439" s="14" t="s">
        <v>63</v>
      </c>
      <c r="I439" s="14" t="s">
        <v>916</v>
      </c>
      <c r="J439" s="14" t="s">
        <v>915</v>
      </c>
      <c r="K439" s="14">
        <v>0</v>
      </c>
      <c r="L439" s="14">
        <v>0</v>
      </c>
      <c r="M439" s="14">
        <v>4</v>
      </c>
      <c r="N439" s="14">
        <v>3</v>
      </c>
      <c r="O439" s="14">
        <v>1</v>
      </c>
    </row>
    <row r="440" spans="1:15" x14ac:dyDescent="0.3">
      <c r="A440" s="14" t="s">
        <v>421</v>
      </c>
      <c r="B440" s="14">
        <v>35</v>
      </c>
      <c r="C440" s="14" t="s">
        <v>12</v>
      </c>
      <c r="D440" s="14" t="s">
        <v>13</v>
      </c>
      <c r="E440" s="15">
        <v>37550</v>
      </c>
      <c r="F440" s="14" t="s">
        <v>904</v>
      </c>
      <c r="G440" s="14" t="s">
        <v>25</v>
      </c>
      <c r="H440" s="14" t="s">
        <v>920</v>
      </c>
      <c r="I440" s="14" t="s">
        <v>918</v>
      </c>
      <c r="J440" s="14" t="s">
        <v>921</v>
      </c>
      <c r="K440" s="14">
        <v>40</v>
      </c>
      <c r="L440" s="14">
        <v>4</v>
      </c>
      <c r="M440" s="14">
        <v>10</v>
      </c>
      <c r="N440" s="14">
        <v>8</v>
      </c>
      <c r="O440" s="14">
        <v>0</v>
      </c>
    </row>
    <row r="441" spans="1:15" x14ac:dyDescent="0.3">
      <c r="A441" s="14" t="s">
        <v>422</v>
      </c>
      <c r="B441" s="14">
        <v>31</v>
      </c>
      <c r="C441" s="14" t="s">
        <v>7</v>
      </c>
      <c r="D441" s="14" t="s">
        <v>29</v>
      </c>
      <c r="E441" s="15">
        <v>72040</v>
      </c>
      <c r="F441" s="14" t="s">
        <v>9</v>
      </c>
      <c r="G441" s="14" t="s">
        <v>25</v>
      </c>
      <c r="H441" s="14" t="s">
        <v>920</v>
      </c>
      <c r="I441" s="14" t="s">
        <v>918</v>
      </c>
      <c r="J441" s="14" t="s">
        <v>915</v>
      </c>
      <c r="K441" s="14">
        <v>30</v>
      </c>
      <c r="L441" s="14">
        <v>3</v>
      </c>
      <c r="M441" s="14">
        <v>12</v>
      </c>
      <c r="N441" s="14">
        <v>1</v>
      </c>
      <c r="O441" s="14">
        <v>0</v>
      </c>
    </row>
    <row r="442" spans="1:15" x14ac:dyDescent="0.3">
      <c r="A442" s="14" t="s">
        <v>423</v>
      </c>
      <c r="B442" s="14">
        <v>34</v>
      </c>
      <c r="C442" s="14" t="s">
        <v>7</v>
      </c>
      <c r="D442" s="14" t="s">
        <v>13</v>
      </c>
      <c r="E442" s="15">
        <v>118840</v>
      </c>
      <c r="F442" s="14" t="s">
        <v>22</v>
      </c>
      <c r="G442" s="14" t="s">
        <v>25</v>
      </c>
      <c r="H442" s="14" t="s">
        <v>24</v>
      </c>
      <c r="I442" s="14" t="s">
        <v>922</v>
      </c>
      <c r="J442" s="14" t="s">
        <v>921</v>
      </c>
      <c r="K442" s="14">
        <v>90</v>
      </c>
      <c r="L442" s="14">
        <v>9</v>
      </c>
      <c r="M442" s="14">
        <v>11</v>
      </c>
      <c r="N442" s="14">
        <v>3</v>
      </c>
      <c r="O442" s="14">
        <v>0</v>
      </c>
    </row>
    <row r="443" spans="1:15" x14ac:dyDescent="0.3">
      <c r="A443" s="14" t="s">
        <v>424</v>
      </c>
      <c r="B443" s="14">
        <v>42</v>
      </c>
      <c r="C443" s="14" t="s">
        <v>12</v>
      </c>
      <c r="D443" s="14" t="s">
        <v>24</v>
      </c>
      <c r="E443" s="15">
        <v>79570</v>
      </c>
      <c r="F443" s="14" t="s">
        <v>904</v>
      </c>
      <c r="G443" s="14" t="s">
        <v>46</v>
      </c>
      <c r="H443" s="14" t="s">
        <v>923</v>
      </c>
      <c r="I443" s="14" t="s">
        <v>918</v>
      </c>
      <c r="J443" s="14" t="s">
        <v>915</v>
      </c>
      <c r="K443" s="14">
        <v>40</v>
      </c>
      <c r="L443" s="14">
        <v>4</v>
      </c>
      <c r="M443" s="14">
        <v>8</v>
      </c>
      <c r="N443" s="14">
        <v>2</v>
      </c>
      <c r="O443" s="14">
        <v>2</v>
      </c>
    </row>
    <row r="444" spans="1:15" x14ac:dyDescent="0.3">
      <c r="A444" s="14" t="s">
        <v>425</v>
      </c>
      <c r="B444" s="14">
        <v>36</v>
      </c>
      <c r="C444" s="14" t="s">
        <v>12</v>
      </c>
      <c r="D444" s="14" t="s">
        <v>32</v>
      </c>
      <c r="E444" s="15">
        <v>94050</v>
      </c>
      <c r="F444" s="14" t="s">
        <v>9</v>
      </c>
      <c r="G444" s="14" t="s">
        <v>20</v>
      </c>
      <c r="H444" s="14" t="s">
        <v>919</v>
      </c>
      <c r="I444" s="14" t="s">
        <v>916</v>
      </c>
      <c r="J444" s="14" t="s">
        <v>915</v>
      </c>
      <c r="K444" s="14">
        <v>10</v>
      </c>
      <c r="L444" s="14">
        <v>1</v>
      </c>
      <c r="M444" s="14">
        <v>10</v>
      </c>
      <c r="N444" s="14">
        <v>10</v>
      </c>
      <c r="O444" s="14">
        <v>9</v>
      </c>
    </row>
    <row r="445" spans="1:15" x14ac:dyDescent="0.3">
      <c r="A445" s="14" t="s">
        <v>426</v>
      </c>
      <c r="B445" s="14">
        <v>22</v>
      </c>
      <c r="C445" s="14" t="s">
        <v>7</v>
      </c>
      <c r="D445" s="14" t="s">
        <v>24</v>
      </c>
      <c r="E445" s="15">
        <v>81260</v>
      </c>
      <c r="F445" s="14" t="s">
        <v>22</v>
      </c>
      <c r="G445" s="14" t="s">
        <v>25</v>
      </c>
      <c r="H445" s="14" t="s">
        <v>917</v>
      </c>
      <c r="I445" s="14" t="s">
        <v>916</v>
      </c>
      <c r="J445" s="14" t="s">
        <v>915</v>
      </c>
      <c r="K445" s="14">
        <v>50</v>
      </c>
      <c r="L445" s="14">
        <v>5</v>
      </c>
      <c r="M445" s="14">
        <v>4</v>
      </c>
      <c r="N445" s="14">
        <v>2</v>
      </c>
      <c r="O445" s="14">
        <v>1</v>
      </c>
    </row>
    <row r="446" spans="1:15" x14ac:dyDescent="0.3">
      <c r="A446" s="14" t="s">
        <v>427</v>
      </c>
      <c r="B446" s="14">
        <v>48</v>
      </c>
      <c r="C446" s="14" t="s">
        <v>12</v>
      </c>
      <c r="D446" s="14" t="s">
        <v>32</v>
      </c>
      <c r="E446" s="15">
        <v>36710</v>
      </c>
      <c r="F446" s="14" t="s">
        <v>9</v>
      </c>
      <c r="G446" s="14" t="s">
        <v>20</v>
      </c>
      <c r="H446" s="14" t="s">
        <v>63</v>
      </c>
      <c r="I446" s="14" t="s">
        <v>918</v>
      </c>
      <c r="J446" s="14" t="s">
        <v>915</v>
      </c>
      <c r="K446" s="14">
        <v>20</v>
      </c>
      <c r="L446" s="14">
        <v>2</v>
      </c>
      <c r="M446" s="14">
        <v>14</v>
      </c>
      <c r="N446" s="14">
        <v>9</v>
      </c>
      <c r="O446" s="14">
        <v>6</v>
      </c>
    </row>
    <row r="447" spans="1:15" x14ac:dyDescent="0.3">
      <c r="A447" s="14" t="s">
        <v>428</v>
      </c>
      <c r="B447" s="14">
        <v>55</v>
      </c>
      <c r="C447" s="14" t="s">
        <v>12</v>
      </c>
      <c r="D447" s="14" t="s">
        <v>19</v>
      </c>
      <c r="E447" s="15">
        <v>98360</v>
      </c>
      <c r="F447" s="14" t="s">
        <v>9</v>
      </c>
      <c r="G447" s="14" t="s">
        <v>20</v>
      </c>
      <c r="H447" s="14" t="s">
        <v>920</v>
      </c>
      <c r="I447" s="14" t="s">
        <v>916</v>
      </c>
      <c r="J447" s="14" t="s">
        <v>915</v>
      </c>
      <c r="K447" s="14">
        <v>30</v>
      </c>
      <c r="L447" s="14">
        <v>3</v>
      </c>
      <c r="M447" s="14">
        <v>37</v>
      </c>
      <c r="N447" s="14">
        <v>10</v>
      </c>
      <c r="O447" s="14">
        <v>7</v>
      </c>
    </row>
    <row r="448" spans="1:15" x14ac:dyDescent="0.3">
      <c r="A448" s="14" t="s">
        <v>429</v>
      </c>
      <c r="B448" s="14">
        <v>41</v>
      </c>
      <c r="C448" s="14" t="s">
        <v>7</v>
      </c>
      <c r="D448" s="14" t="s">
        <v>32</v>
      </c>
      <c r="E448" s="15">
        <v>39680</v>
      </c>
      <c r="F448" s="14" t="s">
        <v>9</v>
      </c>
      <c r="G448" s="14" t="s">
        <v>25</v>
      </c>
      <c r="H448" s="14" t="s">
        <v>920</v>
      </c>
      <c r="I448" s="14" t="s">
        <v>916</v>
      </c>
      <c r="J448" s="14" t="s">
        <v>915</v>
      </c>
      <c r="K448" s="14">
        <v>70</v>
      </c>
      <c r="L448" s="14">
        <v>7</v>
      </c>
      <c r="M448" s="14">
        <v>16</v>
      </c>
      <c r="N448" s="14">
        <v>14</v>
      </c>
      <c r="O448" s="14">
        <v>1</v>
      </c>
    </row>
    <row r="449" spans="1:15" x14ac:dyDescent="0.3">
      <c r="A449" s="14" t="s">
        <v>430</v>
      </c>
      <c r="B449" s="14">
        <v>35</v>
      </c>
      <c r="C449" s="14" t="s">
        <v>7</v>
      </c>
      <c r="D449" s="14" t="s">
        <v>63</v>
      </c>
      <c r="E449" s="15">
        <v>101390</v>
      </c>
      <c r="F449" s="14" t="s">
        <v>904</v>
      </c>
      <c r="G449" s="14" t="s">
        <v>14</v>
      </c>
      <c r="H449" s="14" t="s">
        <v>63</v>
      </c>
      <c r="I449" s="14" t="s">
        <v>918</v>
      </c>
      <c r="J449" s="14" t="s">
        <v>915</v>
      </c>
      <c r="K449" s="14">
        <v>90</v>
      </c>
      <c r="L449" s="14">
        <v>9</v>
      </c>
      <c r="M449" s="14">
        <v>15</v>
      </c>
      <c r="N449" s="14">
        <v>11</v>
      </c>
      <c r="O449" s="14">
        <v>6</v>
      </c>
    </row>
    <row r="450" spans="1:15" x14ac:dyDescent="0.3">
      <c r="A450" s="14" t="s">
        <v>431</v>
      </c>
      <c r="B450" s="14">
        <v>40</v>
      </c>
      <c r="C450" s="14" t="s">
        <v>7</v>
      </c>
      <c r="D450" s="14" t="s">
        <v>50</v>
      </c>
      <c r="E450" s="15">
        <v>80700</v>
      </c>
      <c r="F450" s="14" t="s">
        <v>904</v>
      </c>
      <c r="G450" s="14" t="s">
        <v>14</v>
      </c>
      <c r="H450" s="14" t="s">
        <v>920</v>
      </c>
      <c r="I450" s="14" t="s">
        <v>916</v>
      </c>
      <c r="J450" s="14" t="s">
        <v>915</v>
      </c>
      <c r="K450" s="14">
        <v>70</v>
      </c>
      <c r="L450" s="14">
        <v>7</v>
      </c>
      <c r="M450" s="14">
        <v>22</v>
      </c>
      <c r="N450" s="14">
        <v>20</v>
      </c>
      <c r="O450" s="14">
        <v>5</v>
      </c>
    </row>
    <row r="451" spans="1:15" x14ac:dyDescent="0.3">
      <c r="A451" s="14" t="s">
        <v>432</v>
      </c>
      <c r="B451" s="14">
        <v>39</v>
      </c>
      <c r="C451" s="14" t="s">
        <v>12</v>
      </c>
      <c r="D451" s="14" t="s">
        <v>32</v>
      </c>
      <c r="E451" s="15">
        <v>78020</v>
      </c>
      <c r="F451" s="14" t="s">
        <v>9</v>
      </c>
      <c r="G451" s="14" t="s">
        <v>25</v>
      </c>
      <c r="H451" s="14" t="s">
        <v>920</v>
      </c>
      <c r="I451" s="14" t="s">
        <v>918</v>
      </c>
      <c r="J451" s="14" t="s">
        <v>915</v>
      </c>
      <c r="K451" s="14">
        <v>10</v>
      </c>
      <c r="L451" s="14">
        <v>1</v>
      </c>
      <c r="M451" s="14">
        <v>8</v>
      </c>
      <c r="N451" s="14">
        <v>8</v>
      </c>
      <c r="O451" s="14">
        <v>0</v>
      </c>
    </row>
    <row r="452" spans="1:15" x14ac:dyDescent="0.3">
      <c r="A452" s="14" t="s">
        <v>433</v>
      </c>
      <c r="B452" s="14">
        <v>31</v>
      </c>
      <c r="C452" s="14" t="s">
        <v>12</v>
      </c>
      <c r="D452" s="14" t="s">
        <v>50</v>
      </c>
      <c r="E452" s="15">
        <v>115490</v>
      </c>
      <c r="F452" s="14" t="s">
        <v>22</v>
      </c>
      <c r="G452" s="14" t="s">
        <v>14</v>
      </c>
      <c r="H452" s="14" t="s">
        <v>920</v>
      </c>
      <c r="I452" s="14" t="s">
        <v>916</v>
      </c>
      <c r="J452" s="14" t="s">
        <v>921</v>
      </c>
      <c r="K452" s="14">
        <v>40</v>
      </c>
      <c r="L452" s="14">
        <v>4</v>
      </c>
      <c r="M452" s="14">
        <v>10</v>
      </c>
      <c r="N452" s="14">
        <v>6</v>
      </c>
      <c r="O452" s="14">
        <v>0</v>
      </c>
    </row>
    <row r="453" spans="1:15" x14ac:dyDescent="0.3">
      <c r="A453" s="14" t="s">
        <v>955</v>
      </c>
      <c r="B453" s="14">
        <v>42</v>
      </c>
      <c r="C453" s="14" t="s">
        <v>7</v>
      </c>
      <c r="D453" s="14" t="s">
        <v>48</v>
      </c>
      <c r="E453" s="15">
        <v>111910</v>
      </c>
      <c r="F453" s="14" t="s">
        <v>904</v>
      </c>
      <c r="G453" s="14" t="s">
        <v>20</v>
      </c>
      <c r="H453" s="14" t="s">
        <v>919</v>
      </c>
      <c r="I453" s="14" t="s">
        <v>918</v>
      </c>
      <c r="J453" s="14" t="s">
        <v>921</v>
      </c>
      <c r="K453" s="14">
        <v>10</v>
      </c>
      <c r="L453" s="14">
        <v>1</v>
      </c>
      <c r="M453" s="14">
        <v>10</v>
      </c>
      <c r="N453" s="14">
        <v>10</v>
      </c>
      <c r="O453" s="14">
        <v>5</v>
      </c>
    </row>
    <row r="454" spans="1:15" x14ac:dyDescent="0.3">
      <c r="A454" s="14" t="s">
        <v>434</v>
      </c>
      <c r="B454" s="14">
        <v>45</v>
      </c>
      <c r="C454" s="14" t="s">
        <v>7</v>
      </c>
      <c r="D454" s="14" t="s">
        <v>19</v>
      </c>
      <c r="E454" s="15">
        <v>109050</v>
      </c>
      <c r="F454" s="14" t="s">
        <v>9</v>
      </c>
      <c r="G454" s="14" t="s">
        <v>20</v>
      </c>
      <c r="H454" s="14" t="s">
        <v>923</v>
      </c>
      <c r="I454" s="14" t="s">
        <v>918</v>
      </c>
      <c r="J454" s="14" t="s">
        <v>915</v>
      </c>
      <c r="K454" s="14">
        <v>0</v>
      </c>
      <c r="L454" s="14">
        <v>0</v>
      </c>
      <c r="M454" s="14">
        <v>9</v>
      </c>
      <c r="N454" s="14">
        <v>8</v>
      </c>
      <c r="O454" s="14">
        <v>3</v>
      </c>
    </row>
    <row r="455" spans="1:15" x14ac:dyDescent="0.3">
      <c r="A455" s="14" t="s">
        <v>435</v>
      </c>
      <c r="B455" s="14">
        <v>26</v>
      </c>
      <c r="C455" s="14" t="s">
        <v>12</v>
      </c>
      <c r="D455" s="14" t="s">
        <v>17</v>
      </c>
      <c r="E455" s="15">
        <v>95680</v>
      </c>
      <c r="F455" s="14" t="s">
        <v>22</v>
      </c>
      <c r="G455" s="14" t="s">
        <v>25</v>
      </c>
      <c r="H455" s="14" t="s">
        <v>920</v>
      </c>
      <c r="I455" s="14" t="s">
        <v>922</v>
      </c>
      <c r="J455" s="14" t="s">
        <v>921</v>
      </c>
      <c r="K455" s="14">
        <v>0</v>
      </c>
      <c r="L455" s="14">
        <v>0</v>
      </c>
      <c r="M455" s="14">
        <v>8</v>
      </c>
      <c r="N455" s="14">
        <v>7</v>
      </c>
      <c r="O455" s="14">
        <v>1</v>
      </c>
    </row>
    <row r="456" spans="1:15" x14ac:dyDescent="0.3">
      <c r="A456" s="14" t="s">
        <v>436</v>
      </c>
      <c r="B456" s="14">
        <v>29</v>
      </c>
      <c r="C456" s="14" t="s">
        <v>7</v>
      </c>
      <c r="D456" s="14" t="s">
        <v>37</v>
      </c>
      <c r="E456" s="15">
        <v>109380</v>
      </c>
      <c r="F456" s="14" t="s">
        <v>22</v>
      </c>
      <c r="G456" s="14" t="s">
        <v>14</v>
      </c>
      <c r="H456" s="14" t="s">
        <v>917</v>
      </c>
      <c r="I456" s="14" t="s">
        <v>922</v>
      </c>
      <c r="J456" s="14" t="s">
        <v>915</v>
      </c>
      <c r="K456" s="14">
        <v>40</v>
      </c>
      <c r="L456" s="14">
        <v>4</v>
      </c>
      <c r="M456" s="14">
        <v>8</v>
      </c>
      <c r="N456" s="14">
        <v>3</v>
      </c>
      <c r="O456" s="14">
        <v>1</v>
      </c>
    </row>
    <row r="457" spans="1:15" x14ac:dyDescent="0.3">
      <c r="A457" s="14" t="s">
        <v>437</v>
      </c>
      <c r="B457" s="14">
        <v>33</v>
      </c>
      <c r="C457" s="14" t="s">
        <v>12</v>
      </c>
      <c r="D457" s="14" t="s">
        <v>32</v>
      </c>
      <c r="E457" s="15">
        <v>69710</v>
      </c>
      <c r="F457" s="14" t="s">
        <v>9</v>
      </c>
      <c r="G457" s="14" t="s">
        <v>46</v>
      </c>
      <c r="H457" s="14" t="s">
        <v>919</v>
      </c>
      <c r="I457" s="14" t="s">
        <v>922</v>
      </c>
      <c r="J457" s="14" t="s">
        <v>915</v>
      </c>
      <c r="K457" s="14">
        <v>40</v>
      </c>
      <c r="L457" s="14">
        <v>4</v>
      </c>
      <c r="M457" s="14">
        <v>10</v>
      </c>
      <c r="N457" s="14">
        <v>6</v>
      </c>
      <c r="O457" s="14">
        <v>0</v>
      </c>
    </row>
    <row r="458" spans="1:15" x14ac:dyDescent="0.3">
      <c r="A458" s="14" t="s">
        <v>438</v>
      </c>
      <c r="B458" s="14">
        <v>31</v>
      </c>
      <c r="C458" s="14" t="s">
        <v>12</v>
      </c>
      <c r="D458" s="14" t="s">
        <v>29</v>
      </c>
      <c r="E458" s="15">
        <v>30000</v>
      </c>
      <c r="F458" s="14" t="s">
        <v>9</v>
      </c>
      <c r="G458" s="14" t="s">
        <v>25</v>
      </c>
      <c r="H458" s="14" t="s">
        <v>920</v>
      </c>
      <c r="I458" s="14" t="s">
        <v>922</v>
      </c>
      <c r="J458" s="14" t="s">
        <v>915</v>
      </c>
      <c r="K458" s="14">
        <v>90</v>
      </c>
      <c r="L458" s="14">
        <v>9</v>
      </c>
      <c r="M458" s="14">
        <v>10</v>
      </c>
      <c r="N458" s="14">
        <v>5</v>
      </c>
      <c r="O458" s="14">
        <v>0</v>
      </c>
    </row>
    <row r="459" spans="1:15" x14ac:dyDescent="0.3">
      <c r="A459" s="14" t="s">
        <v>439</v>
      </c>
      <c r="B459" s="14">
        <v>18</v>
      </c>
      <c r="C459" s="14" t="s">
        <v>12</v>
      </c>
      <c r="D459" s="14" t="s">
        <v>32</v>
      </c>
      <c r="E459" s="15">
        <v>57620</v>
      </c>
      <c r="F459" s="14" t="s">
        <v>22</v>
      </c>
      <c r="G459" s="14" t="s">
        <v>25</v>
      </c>
      <c r="H459" s="14" t="s">
        <v>63</v>
      </c>
      <c r="I459" s="14" t="s">
        <v>916</v>
      </c>
      <c r="J459" s="14" t="s">
        <v>921</v>
      </c>
      <c r="K459" s="14">
        <v>10</v>
      </c>
      <c r="L459" s="14">
        <v>1</v>
      </c>
      <c r="M459" s="14">
        <v>0</v>
      </c>
      <c r="N459" s="14">
        <v>0</v>
      </c>
      <c r="O459" s="14">
        <v>0</v>
      </c>
    </row>
    <row r="460" spans="1:15" x14ac:dyDescent="0.3">
      <c r="A460" s="14" t="s">
        <v>221</v>
      </c>
      <c r="B460" s="14">
        <v>40</v>
      </c>
      <c r="C460" s="14" t="s">
        <v>7</v>
      </c>
      <c r="D460" s="14" t="s">
        <v>63</v>
      </c>
      <c r="E460" s="15">
        <v>35940</v>
      </c>
      <c r="F460" s="14" t="s">
        <v>22</v>
      </c>
      <c r="G460" s="14" t="s">
        <v>14</v>
      </c>
      <c r="H460" s="14" t="s">
        <v>923</v>
      </c>
      <c r="I460" s="14" t="s">
        <v>922</v>
      </c>
      <c r="J460" s="14" t="s">
        <v>915</v>
      </c>
      <c r="K460" s="14">
        <v>30</v>
      </c>
      <c r="L460" s="14">
        <v>3</v>
      </c>
      <c r="M460" s="14">
        <v>20</v>
      </c>
      <c r="N460" s="14">
        <v>1</v>
      </c>
      <c r="O460" s="14">
        <v>0</v>
      </c>
    </row>
    <row r="461" spans="1:15" x14ac:dyDescent="0.3">
      <c r="A461" s="14" t="s">
        <v>440</v>
      </c>
      <c r="B461" s="14">
        <v>41</v>
      </c>
      <c r="C461" s="14" t="s">
        <v>7</v>
      </c>
      <c r="D461" s="14" t="s">
        <v>19</v>
      </c>
      <c r="E461" s="15">
        <v>101190</v>
      </c>
      <c r="F461" s="14" t="s">
        <v>22</v>
      </c>
      <c r="G461" s="14" t="s">
        <v>59</v>
      </c>
      <c r="H461" s="14" t="s">
        <v>923</v>
      </c>
      <c r="I461" s="14" t="s">
        <v>916</v>
      </c>
      <c r="J461" s="14" t="s">
        <v>921</v>
      </c>
      <c r="K461" s="14">
        <v>20</v>
      </c>
      <c r="L461" s="14">
        <v>2</v>
      </c>
      <c r="M461" s="14">
        <v>10</v>
      </c>
      <c r="N461" s="14">
        <v>8</v>
      </c>
      <c r="O461" s="14">
        <v>0</v>
      </c>
    </row>
    <row r="462" spans="1:15" x14ac:dyDescent="0.3">
      <c r="A462" s="14" t="s">
        <v>441</v>
      </c>
      <c r="B462" s="14">
        <v>26</v>
      </c>
      <c r="C462" s="14" t="s">
        <v>12</v>
      </c>
      <c r="D462" s="14" t="s">
        <v>24</v>
      </c>
      <c r="E462" s="15">
        <v>48980</v>
      </c>
      <c r="F462" s="14" t="s">
        <v>904</v>
      </c>
      <c r="G462" s="14" t="s">
        <v>25</v>
      </c>
      <c r="H462" s="14" t="s">
        <v>919</v>
      </c>
      <c r="I462" s="14" t="s">
        <v>922</v>
      </c>
      <c r="J462" s="14" t="s">
        <v>915</v>
      </c>
      <c r="K462" s="14">
        <v>50</v>
      </c>
      <c r="L462" s="14">
        <v>5</v>
      </c>
      <c r="M462" s="14">
        <v>8</v>
      </c>
      <c r="N462" s="14">
        <v>0</v>
      </c>
      <c r="O462" s="14">
        <v>0</v>
      </c>
    </row>
    <row r="463" spans="1:15" x14ac:dyDescent="0.3">
      <c r="A463" s="14" t="s">
        <v>442</v>
      </c>
      <c r="B463" s="14">
        <v>35</v>
      </c>
      <c r="C463" s="14" t="s">
        <v>7</v>
      </c>
      <c r="D463" s="14" t="s">
        <v>29</v>
      </c>
      <c r="E463" s="15">
        <v>115840</v>
      </c>
      <c r="F463" s="14" t="s">
        <v>9</v>
      </c>
      <c r="G463" s="14" t="s">
        <v>59</v>
      </c>
      <c r="H463" s="14" t="s">
        <v>919</v>
      </c>
      <c r="I463" s="14" t="s">
        <v>916</v>
      </c>
      <c r="J463" s="14" t="s">
        <v>915</v>
      </c>
      <c r="K463" s="14">
        <v>10</v>
      </c>
      <c r="L463" s="14">
        <v>1</v>
      </c>
      <c r="M463" s="14">
        <v>5</v>
      </c>
      <c r="N463" s="14">
        <v>5</v>
      </c>
      <c r="O463" s="14">
        <v>0</v>
      </c>
    </row>
    <row r="464" spans="1:15" x14ac:dyDescent="0.3">
      <c r="A464" s="14" t="s">
        <v>443</v>
      </c>
      <c r="B464" s="14">
        <v>34</v>
      </c>
      <c r="C464" s="14" t="s">
        <v>12</v>
      </c>
      <c r="D464" s="14" t="s">
        <v>32</v>
      </c>
      <c r="E464" s="15">
        <v>45450</v>
      </c>
      <c r="F464" s="14" t="s">
        <v>22</v>
      </c>
      <c r="G464" s="14" t="s">
        <v>25</v>
      </c>
      <c r="H464" s="14" t="s">
        <v>920</v>
      </c>
      <c r="I464" s="14" t="s">
        <v>916</v>
      </c>
      <c r="J464" s="14" t="s">
        <v>915</v>
      </c>
      <c r="K464" s="14">
        <v>10</v>
      </c>
      <c r="L464" s="14">
        <v>1</v>
      </c>
      <c r="M464" s="14">
        <v>10</v>
      </c>
      <c r="N464" s="14">
        <v>10</v>
      </c>
      <c r="O464" s="14">
        <v>5</v>
      </c>
    </row>
    <row r="465" spans="1:15" x14ac:dyDescent="0.3">
      <c r="A465" s="14" t="s">
        <v>444</v>
      </c>
      <c r="B465" s="14">
        <v>26</v>
      </c>
      <c r="C465" s="14" t="s">
        <v>12</v>
      </c>
      <c r="D465" s="14" t="s">
        <v>19</v>
      </c>
      <c r="E465" s="15">
        <v>54140</v>
      </c>
      <c r="F465" s="14" t="s">
        <v>22</v>
      </c>
      <c r="G465" s="14" t="s">
        <v>25</v>
      </c>
      <c r="H465" s="14" t="s">
        <v>917</v>
      </c>
      <c r="I465" s="14" t="s">
        <v>916</v>
      </c>
      <c r="J465" s="14" t="s">
        <v>921</v>
      </c>
      <c r="K465" s="14">
        <v>10</v>
      </c>
      <c r="L465" s="14">
        <v>1</v>
      </c>
      <c r="M465" s="14">
        <v>1</v>
      </c>
      <c r="N465" s="14">
        <v>1</v>
      </c>
      <c r="O465" s="14">
        <v>0</v>
      </c>
    </row>
    <row r="466" spans="1:15" x14ac:dyDescent="0.3">
      <c r="A466" s="14" t="s">
        <v>445</v>
      </c>
      <c r="B466" s="14">
        <v>37</v>
      </c>
      <c r="C466" s="14" t="s">
        <v>7</v>
      </c>
      <c r="D466" s="14" t="s">
        <v>8</v>
      </c>
      <c r="E466" s="15">
        <v>117520</v>
      </c>
      <c r="F466" s="14" t="s">
        <v>22</v>
      </c>
      <c r="G466" s="14" t="s">
        <v>46</v>
      </c>
      <c r="H466" s="14" t="s">
        <v>917</v>
      </c>
      <c r="I466" s="14" t="s">
        <v>916</v>
      </c>
      <c r="J466" s="14" t="s">
        <v>915</v>
      </c>
      <c r="K466" s="14">
        <v>40</v>
      </c>
      <c r="L466" s="14">
        <v>4</v>
      </c>
      <c r="M466" s="14">
        <v>12</v>
      </c>
      <c r="N466" s="14">
        <v>6</v>
      </c>
      <c r="O466" s="14">
        <v>1</v>
      </c>
    </row>
    <row r="467" spans="1:15" x14ac:dyDescent="0.3">
      <c r="A467" s="14" t="s">
        <v>446</v>
      </c>
      <c r="B467" s="14">
        <v>46</v>
      </c>
      <c r="C467" s="14" t="s">
        <v>7</v>
      </c>
      <c r="D467" s="14" t="s">
        <v>24</v>
      </c>
      <c r="E467" s="15">
        <v>93210</v>
      </c>
      <c r="F467" s="14" t="s">
        <v>22</v>
      </c>
      <c r="G467" s="14" t="s">
        <v>20</v>
      </c>
      <c r="H467" s="14" t="s">
        <v>919</v>
      </c>
      <c r="I467" s="14" t="s">
        <v>918</v>
      </c>
      <c r="J467" s="14" t="s">
        <v>915</v>
      </c>
      <c r="K467" s="14">
        <v>50</v>
      </c>
      <c r="L467" s="14">
        <v>5</v>
      </c>
      <c r="M467" s="14">
        <v>28</v>
      </c>
      <c r="N467" s="14">
        <v>2</v>
      </c>
      <c r="O467" s="14">
        <v>1</v>
      </c>
    </row>
    <row r="468" spans="1:15" x14ac:dyDescent="0.3">
      <c r="A468" s="14" t="s">
        <v>447</v>
      </c>
      <c r="B468" s="14">
        <v>41</v>
      </c>
      <c r="C468" s="14" t="s">
        <v>7</v>
      </c>
      <c r="D468" s="14" t="s">
        <v>8</v>
      </c>
      <c r="E468" s="15">
        <v>104470</v>
      </c>
      <c r="F468" s="14" t="s">
        <v>904</v>
      </c>
      <c r="G468" s="14" t="s">
        <v>14</v>
      </c>
      <c r="H468" s="14" t="s">
        <v>920</v>
      </c>
      <c r="I468" s="14" t="s">
        <v>918</v>
      </c>
      <c r="J468" s="14" t="s">
        <v>915</v>
      </c>
      <c r="K468" s="14">
        <v>70</v>
      </c>
      <c r="L468" s="14">
        <v>7</v>
      </c>
      <c r="M468" s="14">
        <v>22</v>
      </c>
      <c r="N468" s="14">
        <v>18</v>
      </c>
      <c r="O468" s="14">
        <v>11</v>
      </c>
    </row>
    <row r="469" spans="1:15" x14ac:dyDescent="0.3">
      <c r="A469" s="14" t="s">
        <v>448</v>
      </c>
      <c r="B469" s="14">
        <v>37</v>
      </c>
      <c r="C469" s="14" t="s">
        <v>7</v>
      </c>
      <c r="D469" s="14" t="s">
        <v>29</v>
      </c>
      <c r="E469" s="15">
        <v>110890</v>
      </c>
      <c r="F469" s="14" t="s">
        <v>22</v>
      </c>
      <c r="G469" s="14" t="s">
        <v>14</v>
      </c>
      <c r="H469" s="14" t="s">
        <v>919</v>
      </c>
      <c r="I469" s="14" t="s">
        <v>922</v>
      </c>
      <c r="J469" s="14" t="s">
        <v>915</v>
      </c>
      <c r="K469" s="14">
        <v>10</v>
      </c>
      <c r="L469" s="14">
        <v>1</v>
      </c>
      <c r="M469" s="14">
        <v>9</v>
      </c>
      <c r="N469" s="14">
        <v>9</v>
      </c>
      <c r="O469" s="14">
        <v>7</v>
      </c>
    </row>
    <row r="470" spans="1:15" x14ac:dyDescent="0.3">
      <c r="A470" s="14" t="s">
        <v>449</v>
      </c>
      <c r="B470" s="14">
        <v>52</v>
      </c>
      <c r="C470" s="14" t="s">
        <v>12</v>
      </c>
      <c r="D470" s="14" t="s">
        <v>8</v>
      </c>
      <c r="E470" s="15">
        <v>96660</v>
      </c>
      <c r="F470" s="14" t="s">
        <v>9</v>
      </c>
      <c r="G470" s="14" t="s">
        <v>25</v>
      </c>
      <c r="H470" s="14" t="s">
        <v>917</v>
      </c>
      <c r="I470" s="14" t="s">
        <v>922</v>
      </c>
      <c r="J470" s="14" t="s">
        <v>921</v>
      </c>
      <c r="K470" s="14">
        <v>30</v>
      </c>
      <c r="L470" s="14">
        <v>3</v>
      </c>
      <c r="M470" s="14">
        <v>18</v>
      </c>
      <c r="N470" s="14">
        <v>10</v>
      </c>
      <c r="O470" s="14">
        <v>6</v>
      </c>
    </row>
    <row r="471" spans="1:15" x14ac:dyDescent="0.3">
      <c r="A471" s="14" t="s">
        <v>450</v>
      </c>
      <c r="B471" s="14">
        <v>32</v>
      </c>
      <c r="C471" s="14" t="s">
        <v>7</v>
      </c>
      <c r="D471" s="14" t="s">
        <v>19</v>
      </c>
      <c r="E471" s="15">
        <v>118360</v>
      </c>
      <c r="F471" s="14" t="s">
        <v>22</v>
      </c>
      <c r="G471" s="14" t="s">
        <v>20</v>
      </c>
      <c r="H471" s="14" t="s">
        <v>923</v>
      </c>
      <c r="I471" s="14" t="s">
        <v>918</v>
      </c>
      <c r="J471" s="14" t="s">
        <v>915</v>
      </c>
      <c r="K471" s="14">
        <v>80</v>
      </c>
      <c r="L471" s="14">
        <v>8</v>
      </c>
      <c r="M471" s="14">
        <v>6</v>
      </c>
      <c r="N471" s="14">
        <v>4</v>
      </c>
      <c r="O471" s="14">
        <v>1</v>
      </c>
    </row>
    <row r="472" spans="1:15" x14ac:dyDescent="0.3">
      <c r="A472" s="14" t="s">
        <v>954</v>
      </c>
      <c r="B472" s="14">
        <v>24</v>
      </c>
      <c r="C472" s="14" t="s">
        <v>12</v>
      </c>
      <c r="D472" s="14" t="s">
        <v>923</v>
      </c>
      <c r="E472" s="15">
        <v>88030</v>
      </c>
      <c r="F472" s="14" t="s">
        <v>9</v>
      </c>
      <c r="G472" s="14" t="s">
        <v>25</v>
      </c>
      <c r="H472" s="14" t="s">
        <v>919</v>
      </c>
      <c r="I472" s="14" t="s">
        <v>918</v>
      </c>
      <c r="J472" s="14" t="s">
        <v>915</v>
      </c>
      <c r="K472" s="14">
        <v>0</v>
      </c>
      <c r="L472" s="14">
        <v>0</v>
      </c>
      <c r="M472" s="14">
        <v>3</v>
      </c>
      <c r="N472" s="14">
        <v>2</v>
      </c>
      <c r="O472" s="14">
        <v>2</v>
      </c>
    </row>
    <row r="473" spans="1:15" x14ac:dyDescent="0.3">
      <c r="A473" s="14" t="s">
        <v>451</v>
      </c>
      <c r="B473" s="14">
        <v>38</v>
      </c>
      <c r="C473" s="14" t="s">
        <v>7</v>
      </c>
      <c r="D473" s="14" t="s">
        <v>32</v>
      </c>
      <c r="E473" s="15">
        <v>87810</v>
      </c>
      <c r="F473" s="14" t="s">
        <v>22</v>
      </c>
      <c r="G473" s="14" t="s">
        <v>14</v>
      </c>
      <c r="H473" s="14" t="s">
        <v>919</v>
      </c>
      <c r="I473" s="14" t="s">
        <v>918</v>
      </c>
      <c r="J473" s="14" t="s">
        <v>915</v>
      </c>
      <c r="K473" s="14">
        <v>30</v>
      </c>
      <c r="L473" s="14">
        <v>3</v>
      </c>
      <c r="M473" s="14">
        <v>18</v>
      </c>
      <c r="N473" s="14">
        <v>1</v>
      </c>
      <c r="O473" s="14">
        <v>0</v>
      </c>
    </row>
    <row r="474" spans="1:15" x14ac:dyDescent="0.3">
      <c r="A474" s="14" t="s">
        <v>452</v>
      </c>
      <c r="B474" s="14">
        <v>37</v>
      </c>
      <c r="C474" s="14" t="s">
        <v>7</v>
      </c>
      <c r="D474" s="14" t="s">
        <v>50</v>
      </c>
      <c r="E474" s="15">
        <v>51520</v>
      </c>
      <c r="F474" s="14" t="s">
        <v>904</v>
      </c>
      <c r="G474" s="14" t="s">
        <v>25</v>
      </c>
      <c r="H474" s="14" t="s">
        <v>920</v>
      </c>
      <c r="I474" s="14" t="s">
        <v>918</v>
      </c>
      <c r="J474" s="14" t="s">
        <v>915</v>
      </c>
      <c r="K474" s="14">
        <v>60</v>
      </c>
      <c r="L474" s="14">
        <v>6</v>
      </c>
      <c r="M474" s="14">
        <v>8</v>
      </c>
      <c r="N474" s="14">
        <v>6</v>
      </c>
      <c r="O474" s="14">
        <v>4</v>
      </c>
    </row>
    <row r="475" spans="1:15" x14ac:dyDescent="0.3">
      <c r="A475" s="14" t="s">
        <v>346</v>
      </c>
      <c r="B475" s="14">
        <v>49</v>
      </c>
      <c r="C475" s="14" t="s">
        <v>7</v>
      </c>
      <c r="D475" s="14" t="s">
        <v>37</v>
      </c>
      <c r="E475" s="15">
        <v>60260</v>
      </c>
      <c r="F475" s="14" t="s">
        <v>22</v>
      </c>
      <c r="G475" s="14" t="s">
        <v>25</v>
      </c>
      <c r="H475" s="14" t="s">
        <v>920</v>
      </c>
      <c r="I475" s="14" t="s">
        <v>922</v>
      </c>
      <c r="J475" s="14" t="s">
        <v>921</v>
      </c>
      <c r="K475" s="14">
        <v>10</v>
      </c>
      <c r="L475" s="14">
        <v>1</v>
      </c>
      <c r="M475" s="14">
        <v>31</v>
      </c>
      <c r="N475" s="14">
        <v>31</v>
      </c>
      <c r="O475" s="14">
        <v>0</v>
      </c>
    </row>
    <row r="476" spans="1:15" x14ac:dyDescent="0.3">
      <c r="A476" s="14" t="s">
        <v>453</v>
      </c>
      <c r="B476" s="14">
        <v>24</v>
      </c>
      <c r="C476" s="14" t="s">
        <v>7</v>
      </c>
      <c r="D476" s="14" t="s">
        <v>50</v>
      </c>
      <c r="E476" s="15">
        <v>61210</v>
      </c>
      <c r="F476" s="14" t="s">
        <v>904</v>
      </c>
      <c r="G476" s="14" t="s">
        <v>25</v>
      </c>
      <c r="H476" s="14" t="s">
        <v>919</v>
      </c>
      <c r="I476" s="14" t="s">
        <v>918</v>
      </c>
      <c r="J476" s="14" t="s">
        <v>921</v>
      </c>
      <c r="K476" s="14">
        <v>10</v>
      </c>
      <c r="L476" s="14">
        <v>1</v>
      </c>
      <c r="M476" s="14">
        <v>6</v>
      </c>
      <c r="N476" s="14">
        <v>6</v>
      </c>
      <c r="O476" s="14">
        <v>1</v>
      </c>
    </row>
    <row r="477" spans="1:15" x14ac:dyDescent="0.3">
      <c r="A477" s="14" t="s">
        <v>454</v>
      </c>
      <c r="B477" s="14">
        <v>26</v>
      </c>
      <c r="C477" s="14" t="s">
        <v>7</v>
      </c>
      <c r="D477" s="14" t="s">
        <v>45</v>
      </c>
      <c r="E477" s="15">
        <v>52750</v>
      </c>
      <c r="F477" s="14" t="s">
        <v>904</v>
      </c>
      <c r="G477" s="14" t="s">
        <v>25</v>
      </c>
      <c r="H477" s="14" t="s">
        <v>63</v>
      </c>
      <c r="I477" s="14" t="s">
        <v>918</v>
      </c>
      <c r="J477" s="14" t="s">
        <v>915</v>
      </c>
      <c r="K477" s="14">
        <v>10</v>
      </c>
      <c r="L477" s="14">
        <v>1</v>
      </c>
      <c r="M477" s="14">
        <v>6</v>
      </c>
      <c r="N477" s="14">
        <v>5</v>
      </c>
      <c r="O477" s="14">
        <v>1</v>
      </c>
    </row>
    <row r="478" spans="1:15" x14ac:dyDescent="0.3">
      <c r="A478" s="14" t="s">
        <v>455</v>
      </c>
      <c r="B478" s="14">
        <v>24</v>
      </c>
      <c r="C478" s="14" t="s">
        <v>7</v>
      </c>
      <c r="D478" s="14" t="s">
        <v>19</v>
      </c>
      <c r="E478" s="15">
        <v>47270</v>
      </c>
      <c r="F478" s="14" t="s">
        <v>904</v>
      </c>
      <c r="G478" s="14" t="s">
        <v>25</v>
      </c>
      <c r="H478" s="14" t="s">
        <v>923</v>
      </c>
      <c r="I478" s="14" t="s">
        <v>918</v>
      </c>
      <c r="J478" s="14" t="s">
        <v>915</v>
      </c>
      <c r="K478" s="14">
        <v>10</v>
      </c>
      <c r="L478" s="14">
        <v>1</v>
      </c>
      <c r="M478" s="14">
        <v>1</v>
      </c>
      <c r="N478" s="14">
        <v>1</v>
      </c>
      <c r="O478" s="14">
        <v>0</v>
      </c>
    </row>
    <row r="479" spans="1:15" x14ac:dyDescent="0.3">
      <c r="A479" s="14" t="s">
        <v>456</v>
      </c>
      <c r="B479" s="14">
        <v>50</v>
      </c>
      <c r="C479" s="14" t="s">
        <v>7</v>
      </c>
      <c r="D479" s="14" t="s">
        <v>17</v>
      </c>
      <c r="E479" s="15">
        <v>118060</v>
      </c>
      <c r="F479" s="14" t="s">
        <v>9</v>
      </c>
      <c r="G479" s="14" t="s">
        <v>46</v>
      </c>
      <c r="H479" s="14" t="s">
        <v>919</v>
      </c>
      <c r="I479" s="14" t="s">
        <v>918</v>
      </c>
      <c r="J479" s="14" t="s">
        <v>915</v>
      </c>
      <c r="K479" s="14">
        <v>10</v>
      </c>
      <c r="L479" s="14">
        <v>1</v>
      </c>
      <c r="M479" s="14">
        <v>32</v>
      </c>
      <c r="N479" s="14">
        <v>32</v>
      </c>
      <c r="O479" s="14">
        <v>10</v>
      </c>
    </row>
    <row r="480" spans="1:15" x14ac:dyDescent="0.3">
      <c r="A480" s="14" t="s">
        <v>109</v>
      </c>
      <c r="B480" s="14">
        <v>25</v>
      </c>
      <c r="C480" s="14" t="s">
        <v>7</v>
      </c>
      <c r="D480" s="14" t="s">
        <v>24</v>
      </c>
      <c r="E480" s="15">
        <v>37360</v>
      </c>
      <c r="F480" s="14" t="s">
        <v>9</v>
      </c>
      <c r="G480" s="14" t="s">
        <v>20</v>
      </c>
      <c r="H480" s="14" t="s">
        <v>919</v>
      </c>
      <c r="I480" s="14" t="s">
        <v>918</v>
      </c>
      <c r="J480" s="14" t="s">
        <v>915</v>
      </c>
      <c r="K480" s="14">
        <v>10</v>
      </c>
      <c r="L480" s="14">
        <v>1</v>
      </c>
      <c r="M480" s="14">
        <v>7</v>
      </c>
      <c r="N480" s="14">
        <v>7</v>
      </c>
      <c r="O480" s="14">
        <v>0</v>
      </c>
    </row>
    <row r="481" spans="1:15" x14ac:dyDescent="0.3">
      <c r="A481" s="14" t="s">
        <v>457</v>
      </c>
      <c r="B481" s="14">
        <v>24</v>
      </c>
      <c r="C481" s="14" t="s">
        <v>12</v>
      </c>
      <c r="D481" s="14" t="s">
        <v>37</v>
      </c>
      <c r="E481" s="15">
        <v>66510</v>
      </c>
      <c r="F481" s="14" t="s">
        <v>22</v>
      </c>
      <c r="G481" s="14" t="s">
        <v>25</v>
      </c>
      <c r="H481" s="14" t="s">
        <v>920</v>
      </c>
      <c r="I481" s="14" t="s">
        <v>918</v>
      </c>
      <c r="J481" s="14" t="s">
        <v>921</v>
      </c>
      <c r="K481" s="14">
        <v>10</v>
      </c>
      <c r="L481" s="14">
        <v>1</v>
      </c>
      <c r="M481" s="14">
        <v>6</v>
      </c>
      <c r="N481" s="14">
        <v>6</v>
      </c>
      <c r="O481" s="14">
        <v>1</v>
      </c>
    </row>
    <row r="482" spans="1:15" x14ac:dyDescent="0.3">
      <c r="A482" s="14" t="s">
        <v>458</v>
      </c>
      <c r="B482" s="14">
        <v>30</v>
      </c>
      <c r="C482" s="14" t="s">
        <v>12</v>
      </c>
      <c r="D482" s="14" t="s">
        <v>17</v>
      </c>
      <c r="E482" s="15">
        <v>29530</v>
      </c>
      <c r="F482" s="14" t="s">
        <v>22</v>
      </c>
      <c r="G482" s="14" t="s">
        <v>10</v>
      </c>
      <c r="H482" s="14" t="s">
        <v>920</v>
      </c>
      <c r="I482" s="14" t="s">
        <v>918</v>
      </c>
      <c r="J482" s="14" t="s">
        <v>915</v>
      </c>
      <c r="K482" s="14">
        <v>10</v>
      </c>
      <c r="L482" s="14">
        <v>1</v>
      </c>
      <c r="M482" s="14">
        <v>1</v>
      </c>
      <c r="N482" s="14">
        <v>1</v>
      </c>
      <c r="O482" s="14">
        <v>0</v>
      </c>
    </row>
    <row r="483" spans="1:15" x14ac:dyDescent="0.3">
      <c r="A483" s="14" t="s">
        <v>459</v>
      </c>
      <c r="B483" s="14">
        <v>34</v>
      </c>
      <c r="C483" s="14" t="s">
        <v>12</v>
      </c>
      <c r="D483" s="14" t="s">
        <v>17</v>
      </c>
      <c r="E483" s="15">
        <v>60440</v>
      </c>
      <c r="F483" s="14" t="s">
        <v>9</v>
      </c>
      <c r="G483" s="14" t="s">
        <v>59</v>
      </c>
      <c r="H483" s="14" t="s">
        <v>920</v>
      </c>
      <c r="I483" s="14" t="s">
        <v>918</v>
      </c>
      <c r="J483" s="14" t="s">
        <v>921</v>
      </c>
      <c r="K483" s="14">
        <v>10</v>
      </c>
      <c r="L483" s="14">
        <v>1</v>
      </c>
      <c r="M483" s="14">
        <v>6</v>
      </c>
      <c r="N483" s="14">
        <v>6</v>
      </c>
      <c r="O483" s="14">
        <v>1</v>
      </c>
    </row>
    <row r="484" spans="1:15" x14ac:dyDescent="0.3">
      <c r="A484" s="14" t="s">
        <v>953</v>
      </c>
      <c r="B484" s="14">
        <v>31</v>
      </c>
      <c r="C484" s="14" t="s">
        <v>7</v>
      </c>
      <c r="D484" s="14" t="s">
        <v>8</v>
      </c>
      <c r="E484" s="15">
        <v>90530</v>
      </c>
      <c r="F484" s="14" t="s">
        <v>904</v>
      </c>
      <c r="G484" s="14" t="s">
        <v>46</v>
      </c>
      <c r="H484" s="14" t="s">
        <v>919</v>
      </c>
      <c r="I484" s="14" t="s">
        <v>922</v>
      </c>
      <c r="J484" s="14" t="s">
        <v>915</v>
      </c>
      <c r="K484" s="14">
        <v>20</v>
      </c>
      <c r="L484" s="14">
        <v>2</v>
      </c>
      <c r="M484" s="14">
        <v>9</v>
      </c>
      <c r="N484" s="14">
        <v>3</v>
      </c>
      <c r="O484" s="14">
        <v>1</v>
      </c>
    </row>
    <row r="485" spans="1:15" x14ac:dyDescent="0.3">
      <c r="A485" s="14" t="s">
        <v>460</v>
      </c>
      <c r="B485" s="14">
        <v>35</v>
      </c>
      <c r="C485" s="14" t="s">
        <v>7</v>
      </c>
      <c r="D485" s="14" t="s">
        <v>48</v>
      </c>
      <c r="E485" s="15">
        <v>67950</v>
      </c>
      <c r="F485" s="14" t="s">
        <v>904</v>
      </c>
      <c r="G485" s="14" t="s">
        <v>10</v>
      </c>
      <c r="H485" s="14" t="s">
        <v>923</v>
      </c>
      <c r="I485" s="14" t="s">
        <v>916</v>
      </c>
      <c r="J485" s="14" t="s">
        <v>915</v>
      </c>
      <c r="K485" s="14">
        <v>40</v>
      </c>
      <c r="L485" s="14">
        <v>4</v>
      </c>
      <c r="M485" s="14">
        <v>9</v>
      </c>
      <c r="N485" s="14">
        <v>3</v>
      </c>
      <c r="O485" s="14">
        <v>0</v>
      </c>
    </row>
    <row r="486" spans="1:15" x14ac:dyDescent="0.3">
      <c r="A486" s="14" t="s">
        <v>461</v>
      </c>
      <c r="B486" s="14">
        <v>31</v>
      </c>
      <c r="C486" s="14" t="s">
        <v>7</v>
      </c>
      <c r="D486" s="14" t="s">
        <v>19</v>
      </c>
      <c r="E486" s="15">
        <v>105120</v>
      </c>
      <c r="F486" s="14" t="s">
        <v>22</v>
      </c>
      <c r="G486" s="14" t="s">
        <v>25</v>
      </c>
      <c r="H486" s="14" t="s">
        <v>919</v>
      </c>
      <c r="I486" s="14" t="s">
        <v>922</v>
      </c>
      <c r="J486" s="14" t="s">
        <v>915</v>
      </c>
      <c r="K486" s="14">
        <v>40</v>
      </c>
      <c r="L486" s="14">
        <v>4</v>
      </c>
      <c r="M486" s="14">
        <v>13</v>
      </c>
      <c r="N486" s="14">
        <v>7</v>
      </c>
      <c r="O486" s="14">
        <v>5</v>
      </c>
    </row>
    <row r="487" spans="1:15" x14ac:dyDescent="0.3">
      <c r="A487" s="14" t="s">
        <v>462</v>
      </c>
      <c r="B487" s="14">
        <v>27</v>
      </c>
      <c r="C487" s="14" t="s">
        <v>7</v>
      </c>
      <c r="D487" s="14" t="s">
        <v>24</v>
      </c>
      <c r="E487" s="15">
        <v>60570</v>
      </c>
      <c r="F487" s="14" t="s">
        <v>904</v>
      </c>
      <c r="G487" s="14" t="s">
        <v>25</v>
      </c>
      <c r="H487" s="14" t="s">
        <v>919</v>
      </c>
      <c r="I487" s="14" t="s">
        <v>922</v>
      </c>
      <c r="J487" s="14" t="s">
        <v>915</v>
      </c>
      <c r="K487" s="14">
        <v>0</v>
      </c>
      <c r="L487" s="14">
        <v>0</v>
      </c>
      <c r="M487" s="14">
        <v>6</v>
      </c>
      <c r="N487" s="14">
        <v>5</v>
      </c>
      <c r="O487" s="14">
        <v>0</v>
      </c>
    </row>
    <row r="488" spans="1:15" x14ac:dyDescent="0.3">
      <c r="A488" s="14" t="s">
        <v>952</v>
      </c>
      <c r="B488" s="14">
        <v>37</v>
      </c>
      <c r="C488" s="14" t="s">
        <v>12</v>
      </c>
      <c r="D488" s="14" t="s">
        <v>17</v>
      </c>
      <c r="E488" s="15">
        <v>119110</v>
      </c>
      <c r="F488" s="14" t="s">
        <v>904</v>
      </c>
      <c r="G488" s="14" t="s">
        <v>25</v>
      </c>
      <c r="H488" s="14" t="s">
        <v>63</v>
      </c>
      <c r="I488" s="14" t="s">
        <v>918</v>
      </c>
      <c r="J488" s="14" t="s">
        <v>921</v>
      </c>
      <c r="K488" s="14">
        <v>40</v>
      </c>
      <c r="L488" s="14">
        <v>4</v>
      </c>
      <c r="M488" s="14">
        <v>17</v>
      </c>
      <c r="N488" s="14">
        <v>3</v>
      </c>
      <c r="O488" s="14">
        <v>1</v>
      </c>
    </row>
    <row r="489" spans="1:15" x14ac:dyDescent="0.3">
      <c r="A489" s="14" t="s">
        <v>463</v>
      </c>
      <c r="B489" s="14">
        <v>20</v>
      </c>
      <c r="C489" s="14" t="s">
        <v>7</v>
      </c>
      <c r="D489" s="14" t="s">
        <v>48</v>
      </c>
      <c r="E489" s="15">
        <v>104770</v>
      </c>
      <c r="F489" s="14" t="s">
        <v>9</v>
      </c>
      <c r="G489" s="14" t="s">
        <v>20</v>
      </c>
      <c r="H489" s="14" t="s">
        <v>920</v>
      </c>
      <c r="I489" s="14" t="s">
        <v>916</v>
      </c>
      <c r="J489" s="14" t="s">
        <v>915</v>
      </c>
      <c r="K489" s="14">
        <v>10</v>
      </c>
      <c r="L489" s="14">
        <v>1</v>
      </c>
      <c r="M489" s="14">
        <v>1</v>
      </c>
      <c r="N489" s="14">
        <v>1</v>
      </c>
      <c r="O489" s="14">
        <v>0</v>
      </c>
    </row>
    <row r="490" spans="1:15" x14ac:dyDescent="0.3">
      <c r="A490" s="14" t="s">
        <v>464</v>
      </c>
      <c r="B490" s="14">
        <v>42</v>
      </c>
      <c r="C490" s="14" t="s">
        <v>7</v>
      </c>
      <c r="D490" s="14" t="s">
        <v>19</v>
      </c>
      <c r="E490" s="15">
        <v>70360</v>
      </c>
      <c r="F490" s="14" t="s">
        <v>9</v>
      </c>
      <c r="G490" s="14" t="s">
        <v>59</v>
      </c>
      <c r="H490" s="14" t="s">
        <v>920</v>
      </c>
      <c r="I490" s="14" t="s">
        <v>918</v>
      </c>
      <c r="J490" s="14" t="s">
        <v>915</v>
      </c>
      <c r="K490" s="14">
        <v>10</v>
      </c>
      <c r="L490" s="14">
        <v>1</v>
      </c>
      <c r="M490" s="14">
        <v>10</v>
      </c>
      <c r="N490" s="14">
        <v>10</v>
      </c>
      <c r="O490" s="14">
        <v>2</v>
      </c>
    </row>
    <row r="491" spans="1:15" x14ac:dyDescent="0.3">
      <c r="A491" s="14" t="s">
        <v>465</v>
      </c>
      <c r="B491" s="14">
        <v>43</v>
      </c>
      <c r="C491" s="14" t="s">
        <v>12</v>
      </c>
      <c r="D491" s="14" t="s">
        <v>37</v>
      </c>
      <c r="E491" s="15">
        <v>45110</v>
      </c>
      <c r="F491" s="14" t="s">
        <v>22</v>
      </c>
      <c r="G491" s="14" t="s">
        <v>20</v>
      </c>
      <c r="H491" s="14" t="s">
        <v>923</v>
      </c>
      <c r="I491" s="14" t="s">
        <v>922</v>
      </c>
      <c r="J491" s="14" t="s">
        <v>921</v>
      </c>
      <c r="K491" s="14">
        <v>40</v>
      </c>
      <c r="L491" s="14">
        <v>4</v>
      </c>
      <c r="M491" s="14">
        <v>21</v>
      </c>
      <c r="N491" s="14">
        <v>1</v>
      </c>
      <c r="O491" s="14">
        <v>0</v>
      </c>
    </row>
    <row r="492" spans="1:15" x14ac:dyDescent="0.3">
      <c r="A492" s="14" t="s">
        <v>951</v>
      </c>
      <c r="B492" s="14">
        <v>38</v>
      </c>
      <c r="C492" s="14" t="s">
        <v>7</v>
      </c>
      <c r="D492" s="14" t="s">
        <v>45</v>
      </c>
      <c r="E492" s="15">
        <v>33630</v>
      </c>
      <c r="F492" s="14" t="s">
        <v>22</v>
      </c>
      <c r="G492" s="14" t="s">
        <v>14</v>
      </c>
      <c r="H492" s="14" t="s">
        <v>920</v>
      </c>
      <c r="I492" s="14" t="s">
        <v>916</v>
      </c>
      <c r="J492" s="14" t="s">
        <v>915</v>
      </c>
      <c r="K492" s="14">
        <v>30</v>
      </c>
      <c r="L492" s="14">
        <v>3</v>
      </c>
      <c r="M492" s="14">
        <v>8</v>
      </c>
      <c r="N492" s="14">
        <v>0</v>
      </c>
      <c r="O492" s="14">
        <v>0</v>
      </c>
    </row>
    <row r="493" spans="1:15" x14ac:dyDescent="0.3">
      <c r="A493" s="14" t="s">
        <v>466</v>
      </c>
      <c r="B493" s="14">
        <v>43</v>
      </c>
      <c r="C493" s="14" t="s">
        <v>12</v>
      </c>
      <c r="D493" s="14" t="s">
        <v>37</v>
      </c>
      <c r="E493" s="15">
        <v>53870</v>
      </c>
      <c r="F493" s="14" t="s">
        <v>904</v>
      </c>
      <c r="G493" s="14" t="s">
        <v>25</v>
      </c>
      <c r="H493" s="14" t="s">
        <v>919</v>
      </c>
      <c r="I493" s="14" t="s">
        <v>922</v>
      </c>
      <c r="J493" s="14" t="s">
        <v>921</v>
      </c>
      <c r="K493" s="14">
        <v>30</v>
      </c>
      <c r="L493" s="14">
        <v>3</v>
      </c>
      <c r="M493" s="14">
        <v>10</v>
      </c>
      <c r="N493" s="14">
        <v>8</v>
      </c>
      <c r="O493" s="14">
        <v>4</v>
      </c>
    </row>
    <row r="494" spans="1:15" x14ac:dyDescent="0.3">
      <c r="A494" s="14" t="s">
        <v>467</v>
      </c>
      <c r="B494" s="14">
        <v>48</v>
      </c>
      <c r="C494" s="14" t="s">
        <v>12</v>
      </c>
      <c r="D494" s="14" t="s">
        <v>50</v>
      </c>
      <c r="E494" s="15">
        <v>111190</v>
      </c>
      <c r="F494" s="14" t="s">
        <v>904</v>
      </c>
      <c r="G494" s="14" t="s">
        <v>25</v>
      </c>
      <c r="H494" s="14" t="s">
        <v>920</v>
      </c>
      <c r="I494" s="14" t="s">
        <v>918</v>
      </c>
      <c r="J494" s="14" t="s">
        <v>915</v>
      </c>
      <c r="K494" s="14">
        <v>70</v>
      </c>
      <c r="L494" s="14">
        <v>7</v>
      </c>
      <c r="M494" s="14">
        <v>21</v>
      </c>
      <c r="N494" s="14">
        <v>3</v>
      </c>
      <c r="O494" s="14">
        <v>0</v>
      </c>
    </row>
    <row r="495" spans="1:15" x14ac:dyDescent="0.3">
      <c r="A495" s="14" t="s">
        <v>468</v>
      </c>
      <c r="B495" s="14">
        <v>44</v>
      </c>
      <c r="C495" s="14" t="s">
        <v>7</v>
      </c>
      <c r="D495" s="14" t="s">
        <v>19</v>
      </c>
      <c r="E495" s="15">
        <v>29970</v>
      </c>
      <c r="F495" s="14" t="s">
        <v>22</v>
      </c>
      <c r="G495" s="14" t="s">
        <v>25</v>
      </c>
      <c r="H495" s="14" t="s">
        <v>920</v>
      </c>
      <c r="I495" s="14" t="s">
        <v>916</v>
      </c>
      <c r="J495" s="14" t="s">
        <v>915</v>
      </c>
      <c r="K495" s="14">
        <v>40</v>
      </c>
      <c r="L495" s="14">
        <v>4</v>
      </c>
      <c r="M495" s="14">
        <v>10</v>
      </c>
      <c r="N495" s="14">
        <v>2</v>
      </c>
      <c r="O495" s="14">
        <v>0</v>
      </c>
    </row>
    <row r="496" spans="1:15" x14ac:dyDescent="0.3">
      <c r="A496" s="14" t="s">
        <v>469</v>
      </c>
      <c r="B496" s="14">
        <v>34</v>
      </c>
      <c r="C496" s="14" t="s">
        <v>12</v>
      </c>
      <c r="D496" s="14" t="s">
        <v>32</v>
      </c>
      <c r="E496" s="15">
        <v>64960</v>
      </c>
      <c r="F496" s="14" t="s">
        <v>22</v>
      </c>
      <c r="G496" s="14" t="s">
        <v>59</v>
      </c>
      <c r="H496" s="14" t="s">
        <v>917</v>
      </c>
      <c r="I496" s="14" t="s">
        <v>922</v>
      </c>
      <c r="J496" s="14" t="s">
        <v>921</v>
      </c>
      <c r="K496" s="14">
        <v>10</v>
      </c>
      <c r="L496" s="14">
        <v>1</v>
      </c>
      <c r="M496" s="14">
        <v>8</v>
      </c>
      <c r="N496" s="14">
        <v>8</v>
      </c>
      <c r="O496" s="14">
        <v>0</v>
      </c>
    </row>
    <row r="497" spans="1:15" x14ac:dyDescent="0.3">
      <c r="A497" s="14" t="s">
        <v>470</v>
      </c>
      <c r="B497" s="14">
        <v>27</v>
      </c>
      <c r="C497" s="14" t="s">
        <v>12</v>
      </c>
      <c r="D497" s="14" t="s">
        <v>29</v>
      </c>
      <c r="E497" s="15">
        <v>111230</v>
      </c>
      <c r="F497" s="14" t="s">
        <v>22</v>
      </c>
      <c r="G497" s="14" t="s">
        <v>25</v>
      </c>
      <c r="H497" s="14" t="s">
        <v>63</v>
      </c>
      <c r="I497" s="14" t="s">
        <v>922</v>
      </c>
      <c r="J497" s="14" t="s">
        <v>915</v>
      </c>
      <c r="K497" s="14">
        <v>0</v>
      </c>
      <c r="L497" s="14">
        <v>0</v>
      </c>
      <c r="M497" s="14">
        <v>5</v>
      </c>
      <c r="N497" s="14">
        <v>4</v>
      </c>
      <c r="O497" s="14">
        <v>0</v>
      </c>
    </row>
    <row r="498" spans="1:15" x14ac:dyDescent="0.3">
      <c r="A498" s="14" t="s">
        <v>471</v>
      </c>
      <c r="B498" s="14">
        <v>21</v>
      </c>
      <c r="C498" s="14" t="s">
        <v>7</v>
      </c>
      <c r="D498" s="14" t="s">
        <v>8</v>
      </c>
      <c r="E498" s="15">
        <v>99530</v>
      </c>
      <c r="F498" s="14" t="s">
        <v>22</v>
      </c>
      <c r="G498" s="14" t="s">
        <v>59</v>
      </c>
      <c r="H498" s="14" t="s">
        <v>917</v>
      </c>
      <c r="I498" s="14" t="s">
        <v>916</v>
      </c>
      <c r="J498" s="14" t="s">
        <v>915</v>
      </c>
      <c r="K498" s="14">
        <v>10</v>
      </c>
      <c r="L498" s="14">
        <v>1</v>
      </c>
      <c r="M498" s="14">
        <v>3</v>
      </c>
      <c r="N498" s="14">
        <v>3</v>
      </c>
      <c r="O498" s="14">
        <v>1</v>
      </c>
    </row>
    <row r="499" spans="1:15" x14ac:dyDescent="0.3">
      <c r="A499" s="14" t="s">
        <v>472</v>
      </c>
      <c r="B499" s="14">
        <v>44</v>
      </c>
      <c r="C499" s="14" t="s">
        <v>7</v>
      </c>
      <c r="D499" s="14" t="s">
        <v>19</v>
      </c>
      <c r="E499" s="15">
        <v>90880</v>
      </c>
      <c r="F499" s="14" t="s">
        <v>904</v>
      </c>
      <c r="G499" s="14" t="s">
        <v>25</v>
      </c>
      <c r="H499" s="14" t="s">
        <v>923</v>
      </c>
      <c r="I499" s="14" t="s">
        <v>918</v>
      </c>
      <c r="J499" s="14" t="s">
        <v>921</v>
      </c>
      <c r="K499" s="14">
        <v>40</v>
      </c>
      <c r="L499" s="14">
        <v>4</v>
      </c>
      <c r="M499" s="14">
        <v>26</v>
      </c>
      <c r="N499" s="14">
        <v>2</v>
      </c>
      <c r="O499" s="14">
        <v>0</v>
      </c>
    </row>
    <row r="500" spans="1:15" x14ac:dyDescent="0.3">
      <c r="A500" s="14" t="s">
        <v>473</v>
      </c>
      <c r="B500" s="14">
        <v>22</v>
      </c>
      <c r="C500" s="14" t="s">
        <v>12</v>
      </c>
      <c r="D500" s="14" t="s">
        <v>45</v>
      </c>
      <c r="E500" s="15">
        <v>35980</v>
      </c>
      <c r="F500" s="14" t="s">
        <v>904</v>
      </c>
      <c r="G500" s="14" t="s">
        <v>25</v>
      </c>
      <c r="H500" s="14" t="s">
        <v>919</v>
      </c>
      <c r="I500" s="14" t="s">
        <v>918</v>
      </c>
      <c r="J500" s="14" t="s">
        <v>915</v>
      </c>
      <c r="K500" s="14">
        <v>0</v>
      </c>
      <c r="L500" s="14">
        <v>0</v>
      </c>
      <c r="M500" s="14">
        <v>3</v>
      </c>
      <c r="N500" s="14">
        <v>2</v>
      </c>
      <c r="O500" s="14">
        <v>2</v>
      </c>
    </row>
    <row r="501" spans="1:15" x14ac:dyDescent="0.3">
      <c r="A501" s="14" t="s">
        <v>474</v>
      </c>
      <c r="B501" s="14">
        <v>33</v>
      </c>
      <c r="C501" s="14" t="s">
        <v>7</v>
      </c>
      <c r="D501" s="14" t="s">
        <v>32</v>
      </c>
      <c r="E501" s="15">
        <v>72500</v>
      </c>
      <c r="F501" s="14" t="s">
        <v>904</v>
      </c>
      <c r="G501" s="14" t="s">
        <v>25</v>
      </c>
      <c r="H501" s="14" t="s">
        <v>63</v>
      </c>
      <c r="I501" s="14" t="s">
        <v>922</v>
      </c>
      <c r="J501" s="14" t="s">
        <v>915</v>
      </c>
      <c r="K501" s="14">
        <v>0</v>
      </c>
      <c r="L501" s="14">
        <v>0</v>
      </c>
      <c r="M501" s="14">
        <v>6</v>
      </c>
      <c r="N501" s="14">
        <v>5</v>
      </c>
      <c r="O501" s="14">
        <v>1</v>
      </c>
    </row>
    <row r="502" spans="1:15" x14ac:dyDescent="0.3">
      <c r="A502" s="14" t="s">
        <v>475</v>
      </c>
      <c r="B502" s="14">
        <v>32</v>
      </c>
      <c r="C502" s="14" t="s">
        <v>12</v>
      </c>
      <c r="D502" s="14" t="s">
        <v>8</v>
      </c>
      <c r="E502" s="15">
        <v>65700</v>
      </c>
      <c r="F502" s="14" t="s">
        <v>904</v>
      </c>
      <c r="G502" s="14" t="s">
        <v>14</v>
      </c>
      <c r="H502" s="14" t="s">
        <v>920</v>
      </c>
      <c r="I502" s="14" t="s">
        <v>918</v>
      </c>
      <c r="J502" s="14" t="s">
        <v>921</v>
      </c>
      <c r="K502" s="14">
        <v>10</v>
      </c>
      <c r="L502" s="14">
        <v>1</v>
      </c>
      <c r="M502" s="14">
        <v>6</v>
      </c>
      <c r="N502" s="14">
        <v>6</v>
      </c>
      <c r="O502" s="14">
        <v>0</v>
      </c>
    </row>
    <row r="503" spans="1:15" x14ac:dyDescent="0.3">
      <c r="A503" s="14" t="s">
        <v>476</v>
      </c>
      <c r="B503" s="14">
        <v>30</v>
      </c>
      <c r="C503" s="14" t="s">
        <v>12</v>
      </c>
      <c r="D503" s="14" t="s">
        <v>63</v>
      </c>
      <c r="E503" s="15">
        <v>109170</v>
      </c>
      <c r="F503" s="14" t="s">
        <v>9</v>
      </c>
      <c r="G503" s="14" t="s">
        <v>25</v>
      </c>
      <c r="H503" s="14" t="s">
        <v>919</v>
      </c>
      <c r="I503" s="14" t="s">
        <v>922</v>
      </c>
      <c r="J503" s="14" t="s">
        <v>915</v>
      </c>
      <c r="K503" s="14">
        <v>10</v>
      </c>
      <c r="L503" s="14">
        <v>1</v>
      </c>
      <c r="M503" s="14">
        <v>1</v>
      </c>
      <c r="N503" s="14">
        <v>1</v>
      </c>
      <c r="O503" s="14">
        <v>0</v>
      </c>
    </row>
    <row r="504" spans="1:15" x14ac:dyDescent="0.3">
      <c r="A504" s="14" t="s">
        <v>477</v>
      </c>
      <c r="B504" s="14">
        <v>53</v>
      </c>
      <c r="C504" s="14" t="s">
        <v>7</v>
      </c>
      <c r="D504" s="14" t="s">
        <v>29</v>
      </c>
      <c r="E504" s="15">
        <v>95020</v>
      </c>
      <c r="F504" s="14" t="s">
        <v>904</v>
      </c>
      <c r="G504" s="14" t="s">
        <v>25</v>
      </c>
      <c r="H504" s="14" t="s">
        <v>919</v>
      </c>
      <c r="I504" s="14" t="s">
        <v>916</v>
      </c>
      <c r="J504" s="14" t="s">
        <v>915</v>
      </c>
      <c r="K504" s="14">
        <v>70</v>
      </c>
      <c r="L504" s="14">
        <v>7</v>
      </c>
      <c r="M504" s="14">
        <v>18</v>
      </c>
      <c r="N504" s="14">
        <v>14</v>
      </c>
      <c r="O504" s="14">
        <v>8</v>
      </c>
    </row>
    <row r="505" spans="1:15" x14ac:dyDescent="0.3">
      <c r="A505" s="14" t="s">
        <v>478</v>
      </c>
      <c r="B505" s="14">
        <v>34</v>
      </c>
      <c r="C505" s="14" t="s">
        <v>12</v>
      </c>
      <c r="D505" s="14" t="s">
        <v>63</v>
      </c>
      <c r="E505" s="15">
        <v>72500</v>
      </c>
      <c r="F505" s="14" t="s">
        <v>904</v>
      </c>
      <c r="G505" s="14" t="s">
        <v>46</v>
      </c>
      <c r="H505" s="14" t="s">
        <v>920</v>
      </c>
      <c r="I505" s="14" t="s">
        <v>918</v>
      </c>
      <c r="J505" s="14" t="s">
        <v>915</v>
      </c>
      <c r="K505" s="14">
        <v>10</v>
      </c>
      <c r="L505" s="14">
        <v>1</v>
      </c>
      <c r="M505" s="14">
        <v>10</v>
      </c>
      <c r="N505" s="14">
        <v>10</v>
      </c>
      <c r="O505" s="14">
        <v>8</v>
      </c>
    </row>
    <row r="506" spans="1:15" x14ac:dyDescent="0.3">
      <c r="A506" s="14" t="s">
        <v>479</v>
      </c>
      <c r="B506" s="14">
        <v>45</v>
      </c>
      <c r="C506" s="14" t="s">
        <v>7</v>
      </c>
      <c r="D506" s="14" t="s">
        <v>45</v>
      </c>
      <c r="E506" s="15">
        <v>87290</v>
      </c>
      <c r="F506" s="14" t="s">
        <v>9</v>
      </c>
      <c r="G506" s="14" t="s">
        <v>10</v>
      </c>
      <c r="H506" s="14" t="s">
        <v>920</v>
      </c>
      <c r="I506" s="14" t="s">
        <v>918</v>
      </c>
      <c r="J506" s="14" t="s">
        <v>915</v>
      </c>
      <c r="K506" s="14">
        <v>20</v>
      </c>
      <c r="L506" s="14">
        <v>2</v>
      </c>
      <c r="M506" s="14">
        <v>5</v>
      </c>
      <c r="N506" s="14">
        <v>1</v>
      </c>
      <c r="O506" s="14">
        <v>0</v>
      </c>
    </row>
    <row r="507" spans="1:15" x14ac:dyDescent="0.3">
      <c r="A507" s="14" t="s">
        <v>480</v>
      </c>
      <c r="B507" s="14">
        <v>26</v>
      </c>
      <c r="C507" s="14" t="s">
        <v>12</v>
      </c>
      <c r="D507" s="14" t="s">
        <v>13</v>
      </c>
      <c r="E507" s="15">
        <v>97110</v>
      </c>
      <c r="F507" s="14" t="s">
        <v>9</v>
      </c>
      <c r="G507" s="14" t="s">
        <v>46</v>
      </c>
      <c r="H507" s="14" t="s">
        <v>920</v>
      </c>
      <c r="I507" s="14" t="s">
        <v>918</v>
      </c>
      <c r="J507" s="14" t="s">
        <v>921</v>
      </c>
      <c r="K507" s="14">
        <v>10</v>
      </c>
      <c r="L507" s="14">
        <v>1</v>
      </c>
      <c r="M507" s="14">
        <v>3</v>
      </c>
      <c r="N507" s="14">
        <v>3</v>
      </c>
      <c r="O507" s="14">
        <v>0</v>
      </c>
    </row>
    <row r="508" spans="1:15" x14ac:dyDescent="0.3">
      <c r="A508" s="14" t="s">
        <v>481</v>
      </c>
      <c r="B508" s="14">
        <v>37</v>
      </c>
      <c r="C508" s="14" t="s">
        <v>12</v>
      </c>
      <c r="D508" s="14" t="s">
        <v>37</v>
      </c>
      <c r="E508" s="15">
        <v>59430</v>
      </c>
      <c r="F508" s="14" t="s">
        <v>904</v>
      </c>
      <c r="G508" s="14" t="s">
        <v>10</v>
      </c>
      <c r="H508" s="14" t="s">
        <v>923</v>
      </c>
      <c r="I508" s="14" t="s">
        <v>918</v>
      </c>
      <c r="J508" s="14" t="s">
        <v>915</v>
      </c>
      <c r="K508" s="14">
        <v>10</v>
      </c>
      <c r="L508" s="14">
        <v>1</v>
      </c>
      <c r="M508" s="14">
        <v>10</v>
      </c>
      <c r="N508" s="14">
        <v>10</v>
      </c>
      <c r="O508" s="14">
        <v>7</v>
      </c>
    </row>
    <row r="509" spans="1:15" x14ac:dyDescent="0.3">
      <c r="A509" s="14" t="s">
        <v>482</v>
      </c>
      <c r="B509" s="14">
        <v>29</v>
      </c>
      <c r="C509" s="14" t="s">
        <v>12</v>
      </c>
      <c r="D509" s="14" t="s">
        <v>48</v>
      </c>
      <c r="E509" s="15">
        <v>112120</v>
      </c>
      <c r="F509" s="14" t="s">
        <v>904</v>
      </c>
      <c r="G509" s="14" t="s">
        <v>25</v>
      </c>
      <c r="H509" s="14" t="s">
        <v>919</v>
      </c>
      <c r="I509" s="14" t="s">
        <v>918</v>
      </c>
      <c r="J509" s="14" t="s">
        <v>915</v>
      </c>
      <c r="K509" s="14">
        <v>10</v>
      </c>
      <c r="L509" s="14">
        <v>1</v>
      </c>
      <c r="M509" s="14">
        <v>6</v>
      </c>
      <c r="N509" s="14">
        <v>6</v>
      </c>
      <c r="O509" s="14">
        <v>1</v>
      </c>
    </row>
    <row r="510" spans="1:15" x14ac:dyDescent="0.3">
      <c r="A510" s="14" t="s">
        <v>483</v>
      </c>
      <c r="B510" s="14">
        <v>35</v>
      </c>
      <c r="C510" s="14" t="s">
        <v>12</v>
      </c>
      <c r="D510" s="14" t="s">
        <v>37</v>
      </c>
      <c r="E510" s="15">
        <v>28160</v>
      </c>
      <c r="F510" s="14" t="s">
        <v>9</v>
      </c>
      <c r="G510" s="14" t="s">
        <v>14</v>
      </c>
      <c r="H510" s="14" t="s">
        <v>920</v>
      </c>
      <c r="I510" s="14" t="s">
        <v>916</v>
      </c>
      <c r="J510" s="14" t="s">
        <v>915</v>
      </c>
      <c r="K510" s="14">
        <v>10</v>
      </c>
      <c r="L510" s="14">
        <v>1</v>
      </c>
      <c r="M510" s="14">
        <v>17</v>
      </c>
      <c r="N510" s="14">
        <v>17</v>
      </c>
      <c r="O510" s="14">
        <v>11</v>
      </c>
    </row>
    <row r="511" spans="1:15" x14ac:dyDescent="0.3">
      <c r="A511" s="14" t="s">
        <v>484</v>
      </c>
      <c r="B511" s="14">
        <v>33</v>
      </c>
      <c r="C511" s="14" t="s">
        <v>7</v>
      </c>
      <c r="D511" s="14" t="s">
        <v>37</v>
      </c>
      <c r="E511" s="15">
        <v>75870</v>
      </c>
      <c r="F511" s="14" t="s">
        <v>904</v>
      </c>
      <c r="G511" s="14" t="s">
        <v>14</v>
      </c>
      <c r="H511" s="14" t="s">
        <v>920</v>
      </c>
      <c r="I511" s="14" t="s">
        <v>922</v>
      </c>
      <c r="J511" s="14" t="s">
        <v>915</v>
      </c>
      <c r="K511" s="14">
        <v>30</v>
      </c>
      <c r="L511" s="14">
        <v>3</v>
      </c>
      <c r="M511" s="14">
        <v>15</v>
      </c>
      <c r="N511" s="14">
        <v>13</v>
      </c>
      <c r="O511" s="14">
        <v>4</v>
      </c>
    </row>
    <row r="512" spans="1:15" x14ac:dyDescent="0.3">
      <c r="A512" s="14" t="s">
        <v>485</v>
      </c>
      <c r="B512" s="14">
        <v>54</v>
      </c>
      <c r="C512" s="14" t="s">
        <v>7</v>
      </c>
      <c r="D512" s="14" t="s">
        <v>50</v>
      </c>
      <c r="E512" s="15">
        <v>93270</v>
      </c>
      <c r="F512" s="14" t="s">
        <v>904</v>
      </c>
      <c r="G512" s="14" t="s">
        <v>20</v>
      </c>
      <c r="H512" s="14" t="s">
        <v>919</v>
      </c>
      <c r="I512" s="14" t="s">
        <v>918</v>
      </c>
      <c r="J512" s="14" t="s">
        <v>915</v>
      </c>
      <c r="K512" s="14">
        <v>20</v>
      </c>
      <c r="L512" s="14">
        <v>2</v>
      </c>
      <c r="M512" s="14">
        <v>16</v>
      </c>
      <c r="N512" s="14">
        <v>9</v>
      </c>
      <c r="O512" s="14">
        <v>7</v>
      </c>
    </row>
    <row r="513" spans="1:15" x14ac:dyDescent="0.3">
      <c r="A513" s="14" t="s">
        <v>486</v>
      </c>
      <c r="B513" s="14">
        <v>36</v>
      </c>
      <c r="C513" s="14" t="s">
        <v>12</v>
      </c>
      <c r="D513" s="14" t="s">
        <v>8</v>
      </c>
      <c r="E513" s="15">
        <v>42730</v>
      </c>
      <c r="F513" s="14" t="s">
        <v>9</v>
      </c>
      <c r="G513" s="14" t="s">
        <v>25</v>
      </c>
      <c r="H513" s="14" t="s">
        <v>919</v>
      </c>
      <c r="I513" s="14" t="s">
        <v>922</v>
      </c>
      <c r="J513" s="14" t="s">
        <v>921</v>
      </c>
      <c r="K513" s="14">
        <v>20</v>
      </c>
      <c r="L513" s="14">
        <v>2</v>
      </c>
      <c r="M513" s="14">
        <v>13</v>
      </c>
      <c r="N513" s="14">
        <v>3</v>
      </c>
      <c r="O513" s="14">
        <v>0</v>
      </c>
    </row>
    <row r="514" spans="1:15" x14ac:dyDescent="0.3">
      <c r="A514" s="14" t="s">
        <v>487</v>
      </c>
      <c r="B514" s="14">
        <v>27</v>
      </c>
      <c r="C514" s="14" t="s">
        <v>12</v>
      </c>
      <c r="D514" s="14" t="s">
        <v>19</v>
      </c>
      <c r="E514" s="15">
        <v>80610</v>
      </c>
      <c r="F514" s="14" t="s">
        <v>22</v>
      </c>
      <c r="G514" s="14" t="s">
        <v>59</v>
      </c>
      <c r="H514" s="14" t="s">
        <v>919</v>
      </c>
      <c r="I514" s="14" t="s">
        <v>916</v>
      </c>
      <c r="J514" s="14" t="s">
        <v>915</v>
      </c>
      <c r="K514" s="14">
        <v>0</v>
      </c>
      <c r="L514" s="14">
        <v>0</v>
      </c>
      <c r="M514" s="14">
        <v>5</v>
      </c>
      <c r="N514" s="14">
        <v>4</v>
      </c>
      <c r="O514" s="14">
        <v>1</v>
      </c>
    </row>
    <row r="515" spans="1:15" x14ac:dyDescent="0.3">
      <c r="A515" s="14" t="s">
        <v>950</v>
      </c>
      <c r="B515" s="14">
        <v>20</v>
      </c>
      <c r="C515" s="14" t="s">
        <v>12</v>
      </c>
      <c r="D515" s="14" t="s">
        <v>45</v>
      </c>
      <c r="E515" s="15">
        <v>69060</v>
      </c>
      <c r="F515" s="14" t="s">
        <v>22</v>
      </c>
      <c r="G515" s="14" t="s">
        <v>46</v>
      </c>
      <c r="H515" s="14" t="s">
        <v>919</v>
      </c>
      <c r="I515" s="14" t="s">
        <v>916</v>
      </c>
      <c r="J515" s="14" t="s">
        <v>921</v>
      </c>
      <c r="K515" s="14">
        <v>10</v>
      </c>
      <c r="L515" s="14">
        <v>1</v>
      </c>
      <c r="M515" s="14">
        <v>1</v>
      </c>
      <c r="N515" s="14">
        <v>1</v>
      </c>
      <c r="O515" s="14">
        <v>1</v>
      </c>
    </row>
    <row r="516" spans="1:15" x14ac:dyDescent="0.3">
      <c r="A516" s="14" t="s">
        <v>949</v>
      </c>
      <c r="B516" s="14">
        <v>33</v>
      </c>
      <c r="C516" s="14" t="s">
        <v>12</v>
      </c>
      <c r="D516" s="14" t="s">
        <v>45</v>
      </c>
      <c r="E516" s="15">
        <v>31280</v>
      </c>
      <c r="F516" s="14" t="s">
        <v>9</v>
      </c>
      <c r="G516" s="14" t="s">
        <v>59</v>
      </c>
      <c r="H516" s="14" t="s">
        <v>920</v>
      </c>
      <c r="I516" s="14" t="s">
        <v>916</v>
      </c>
      <c r="J516" s="14" t="s">
        <v>921</v>
      </c>
      <c r="K516" s="14">
        <v>10</v>
      </c>
      <c r="L516" s="14">
        <v>1</v>
      </c>
      <c r="M516" s="14">
        <v>10</v>
      </c>
      <c r="N516" s="14">
        <v>10</v>
      </c>
      <c r="O516" s="14">
        <v>9</v>
      </c>
    </row>
    <row r="517" spans="1:15" x14ac:dyDescent="0.3">
      <c r="A517" s="14" t="s">
        <v>488</v>
      </c>
      <c r="B517" s="14">
        <v>35</v>
      </c>
      <c r="C517" s="14" t="s">
        <v>12</v>
      </c>
      <c r="D517" s="14" t="s">
        <v>29</v>
      </c>
      <c r="E517" s="15">
        <v>96610</v>
      </c>
      <c r="F517" s="14" t="s">
        <v>22</v>
      </c>
      <c r="G517" s="14" t="s">
        <v>20</v>
      </c>
      <c r="H517" s="14" t="s">
        <v>920</v>
      </c>
      <c r="I517" s="14" t="s">
        <v>918</v>
      </c>
      <c r="J517" s="14" t="s">
        <v>915</v>
      </c>
      <c r="K517" s="14">
        <v>10</v>
      </c>
      <c r="L517" s="14">
        <v>1</v>
      </c>
      <c r="M517" s="14">
        <v>1</v>
      </c>
      <c r="N517" s="14">
        <v>1</v>
      </c>
      <c r="O517" s="14">
        <v>0</v>
      </c>
    </row>
    <row r="518" spans="1:15" x14ac:dyDescent="0.3">
      <c r="A518" s="14" t="s">
        <v>489</v>
      </c>
      <c r="B518" s="14">
        <v>23</v>
      </c>
      <c r="C518" s="14" t="s">
        <v>7</v>
      </c>
      <c r="D518" s="14" t="s">
        <v>37</v>
      </c>
      <c r="E518" s="15">
        <v>37020</v>
      </c>
      <c r="F518" s="14" t="s">
        <v>22</v>
      </c>
      <c r="G518" s="14" t="s">
        <v>14</v>
      </c>
      <c r="H518" s="14" t="s">
        <v>919</v>
      </c>
      <c r="I518" s="14" t="s">
        <v>918</v>
      </c>
      <c r="J518" s="14" t="s">
        <v>915</v>
      </c>
      <c r="K518" s="14">
        <v>20</v>
      </c>
      <c r="L518" s="14">
        <v>2</v>
      </c>
      <c r="M518" s="14">
        <v>5</v>
      </c>
      <c r="N518" s="14">
        <v>3</v>
      </c>
      <c r="O518" s="14">
        <v>0</v>
      </c>
    </row>
    <row r="519" spans="1:15" x14ac:dyDescent="0.3">
      <c r="A519" s="14" t="s">
        <v>490</v>
      </c>
      <c r="B519" s="14">
        <v>25</v>
      </c>
      <c r="C519" s="14" t="s">
        <v>7</v>
      </c>
      <c r="D519" s="14" t="s">
        <v>13</v>
      </c>
      <c r="E519" s="15">
        <v>54970</v>
      </c>
      <c r="F519" s="14" t="s">
        <v>9</v>
      </c>
      <c r="G519" s="14" t="s">
        <v>25</v>
      </c>
      <c r="H519" s="14" t="s">
        <v>920</v>
      </c>
      <c r="I519" s="14" t="s">
        <v>918</v>
      </c>
      <c r="J519" s="14" t="s">
        <v>915</v>
      </c>
      <c r="K519" s="14">
        <v>0</v>
      </c>
      <c r="L519" s="14">
        <v>0</v>
      </c>
      <c r="M519" s="14">
        <v>4</v>
      </c>
      <c r="N519" s="14">
        <v>3</v>
      </c>
      <c r="O519" s="14">
        <v>1</v>
      </c>
    </row>
    <row r="520" spans="1:15" x14ac:dyDescent="0.3">
      <c r="A520" s="14" t="s">
        <v>491</v>
      </c>
      <c r="B520" s="14">
        <v>38</v>
      </c>
      <c r="C520" s="14" t="s">
        <v>12</v>
      </c>
      <c r="D520" s="14" t="s">
        <v>17</v>
      </c>
      <c r="E520" s="15">
        <v>41910</v>
      </c>
      <c r="F520" s="14" t="s">
        <v>904</v>
      </c>
      <c r="G520" s="14" t="s">
        <v>25</v>
      </c>
      <c r="H520" s="14" t="s">
        <v>63</v>
      </c>
      <c r="I520" s="14" t="s">
        <v>916</v>
      </c>
      <c r="J520" s="14" t="s">
        <v>915</v>
      </c>
      <c r="K520" s="14">
        <v>0</v>
      </c>
      <c r="L520" s="14">
        <v>0</v>
      </c>
      <c r="M520" s="14">
        <v>8</v>
      </c>
      <c r="N520" s="14">
        <v>7</v>
      </c>
      <c r="O520" s="14">
        <v>0</v>
      </c>
    </row>
    <row r="521" spans="1:15" x14ac:dyDescent="0.3">
      <c r="A521" s="14" t="s">
        <v>492</v>
      </c>
      <c r="B521" s="14">
        <v>29</v>
      </c>
      <c r="C521" s="14" t="s">
        <v>7</v>
      </c>
      <c r="D521" s="14" t="s">
        <v>19</v>
      </c>
      <c r="E521" s="15">
        <v>116970</v>
      </c>
      <c r="F521" s="14" t="s">
        <v>9</v>
      </c>
      <c r="G521" s="14" t="s">
        <v>25</v>
      </c>
      <c r="H521" s="14" t="s">
        <v>920</v>
      </c>
      <c r="I521" s="14" t="s">
        <v>922</v>
      </c>
      <c r="J521" s="14" t="s">
        <v>915</v>
      </c>
      <c r="K521" s="14">
        <v>10</v>
      </c>
      <c r="L521" s="14">
        <v>1</v>
      </c>
      <c r="M521" s="14">
        <v>10</v>
      </c>
      <c r="N521" s="14">
        <v>10</v>
      </c>
      <c r="O521" s="14">
        <v>2</v>
      </c>
    </row>
    <row r="522" spans="1:15" x14ac:dyDescent="0.3">
      <c r="A522" s="14" t="s">
        <v>493</v>
      </c>
      <c r="B522" s="14">
        <v>48</v>
      </c>
      <c r="C522" s="14" t="s">
        <v>7</v>
      </c>
      <c r="D522" s="14" t="s">
        <v>32</v>
      </c>
      <c r="E522" s="15">
        <v>88030</v>
      </c>
      <c r="F522" s="14" t="s">
        <v>22</v>
      </c>
      <c r="G522" s="14" t="s">
        <v>25</v>
      </c>
      <c r="H522" s="14" t="s">
        <v>63</v>
      </c>
      <c r="I522" s="14" t="s">
        <v>918</v>
      </c>
      <c r="J522" s="14" t="s">
        <v>915</v>
      </c>
      <c r="K522" s="14">
        <v>30</v>
      </c>
      <c r="L522" s="14">
        <v>3</v>
      </c>
      <c r="M522" s="14">
        <v>12</v>
      </c>
      <c r="N522" s="14">
        <v>2</v>
      </c>
      <c r="O522" s="14">
        <v>2</v>
      </c>
    </row>
    <row r="523" spans="1:15" x14ac:dyDescent="0.3">
      <c r="A523" s="14" t="s">
        <v>494</v>
      </c>
      <c r="B523" s="14">
        <v>27</v>
      </c>
      <c r="C523" s="14" t="s">
        <v>7</v>
      </c>
      <c r="D523" s="14" t="s">
        <v>8</v>
      </c>
      <c r="E523" s="15">
        <v>86390</v>
      </c>
      <c r="F523" s="14" t="s">
        <v>22</v>
      </c>
      <c r="G523" s="14" t="s">
        <v>25</v>
      </c>
      <c r="H523" s="14" t="s">
        <v>919</v>
      </c>
      <c r="I523" s="14" t="s">
        <v>922</v>
      </c>
      <c r="J523" s="14" t="s">
        <v>921</v>
      </c>
      <c r="K523" s="14">
        <v>10</v>
      </c>
      <c r="L523" s="14">
        <v>1</v>
      </c>
      <c r="M523" s="14">
        <v>6</v>
      </c>
      <c r="N523" s="14">
        <v>6</v>
      </c>
      <c r="O523" s="14">
        <v>0</v>
      </c>
    </row>
    <row r="524" spans="1:15" x14ac:dyDescent="0.3">
      <c r="A524" s="14" t="s">
        <v>276</v>
      </c>
      <c r="B524" s="14">
        <v>37</v>
      </c>
      <c r="C524" s="14" t="s">
        <v>12</v>
      </c>
      <c r="D524" s="14" t="s">
        <v>29</v>
      </c>
      <c r="E524" s="15">
        <v>81150</v>
      </c>
      <c r="F524" s="14" t="s">
        <v>22</v>
      </c>
      <c r="G524" s="14" t="s">
        <v>59</v>
      </c>
      <c r="H524" s="14" t="s">
        <v>920</v>
      </c>
      <c r="I524" s="14" t="s">
        <v>916</v>
      </c>
      <c r="J524" s="14" t="s">
        <v>915</v>
      </c>
      <c r="K524" s="14">
        <v>30</v>
      </c>
      <c r="L524" s="14">
        <v>3</v>
      </c>
      <c r="M524" s="14">
        <v>4</v>
      </c>
      <c r="N524" s="14">
        <v>1</v>
      </c>
      <c r="O524" s="14">
        <v>0</v>
      </c>
    </row>
    <row r="525" spans="1:15" x14ac:dyDescent="0.3">
      <c r="A525" s="14" t="s">
        <v>495</v>
      </c>
      <c r="B525" s="14">
        <v>50</v>
      </c>
      <c r="C525" s="14" t="s">
        <v>12</v>
      </c>
      <c r="D525" s="14" t="s">
        <v>45</v>
      </c>
      <c r="E525" s="15">
        <v>71820</v>
      </c>
      <c r="F525" s="14" t="s">
        <v>9</v>
      </c>
      <c r="G525" s="14" t="s">
        <v>10</v>
      </c>
      <c r="H525" s="14" t="s">
        <v>919</v>
      </c>
      <c r="I525" s="14" t="s">
        <v>918</v>
      </c>
      <c r="J525" s="14" t="s">
        <v>921</v>
      </c>
      <c r="K525" s="14">
        <v>10</v>
      </c>
      <c r="L525" s="14">
        <v>1</v>
      </c>
      <c r="M525" s="14">
        <v>20</v>
      </c>
      <c r="N525" s="14">
        <v>20</v>
      </c>
      <c r="O525" s="14">
        <v>3</v>
      </c>
    </row>
    <row r="526" spans="1:15" x14ac:dyDescent="0.3">
      <c r="A526" s="14" t="s">
        <v>302</v>
      </c>
      <c r="B526" s="14">
        <v>34</v>
      </c>
      <c r="C526" s="14" t="s">
        <v>7</v>
      </c>
      <c r="D526" s="14" t="s">
        <v>29</v>
      </c>
      <c r="E526" s="15">
        <v>85460</v>
      </c>
      <c r="F526" s="14" t="s">
        <v>904</v>
      </c>
      <c r="G526" s="14" t="s">
        <v>14</v>
      </c>
      <c r="H526" s="14" t="s">
        <v>919</v>
      </c>
      <c r="I526" s="14" t="s">
        <v>916</v>
      </c>
      <c r="J526" s="14" t="s">
        <v>915</v>
      </c>
      <c r="K526" s="14">
        <v>10</v>
      </c>
      <c r="L526" s="14">
        <v>1</v>
      </c>
      <c r="M526" s="14">
        <v>9</v>
      </c>
      <c r="N526" s="14">
        <v>8</v>
      </c>
      <c r="O526" s="14">
        <v>7</v>
      </c>
    </row>
    <row r="527" spans="1:15" x14ac:dyDescent="0.3">
      <c r="A527" s="14" t="s">
        <v>496</v>
      </c>
      <c r="B527" s="14">
        <v>24</v>
      </c>
      <c r="C527" s="14" t="s">
        <v>12</v>
      </c>
      <c r="D527" s="14" t="s">
        <v>63</v>
      </c>
      <c r="E527" s="15">
        <v>91190</v>
      </c>
      <c r="F527" s="14" t="s">
        <v>22</v>
      </c>
      <c r="G527" s="14" t="s">
        <v>46</v>
      </c>
      <c r="H527" s="14" t="s">
        <v>920</v>
      </c>
      <c r="I527" s="14" t="s">
        <v>916</v>
      </c>
      <c r="J527" s="14" t="s">
        <v>915</v>
      </c>
      <c r="K527" s="14">
        <v>90</v>
      </c>
      <c r="L527" s="14">
        <v>9</v>
      </c>
      <c r="M527" s="14">
        <v>4</v>
      </c>
      <c r="N527" s="14">
        <v>2</v>
      </c>
      <c r="O527" s="14">
        <v>2</v>
      </c>
    </row>
    <row r="528" spans="1:15" x14ac:dyDescent="0.3">
      <c r="A528" s="14" t="s">
        <v>497</v>
      </c>
      <c r="B528" s="14">
        <v>39</v>
      </c>
      <c r="C528" s="14" t="s">
        <v>7</v>
      </c>
      <c r="D528" s="14" t="s">
        <v>50</v>
      </c>
      <c r="E528" s="15">
        <v>93160</v>
      </c>
      <c r="F528" s="14" t="s">
        <v>9</v>
      </c>
      <c r="G528" s="14" t="s">
        <v>14</v>
      </c>
      <c r="H528" s="14" t="s">
        <v>917</v>
      </c>
      <c r="I528" s="14" t="s">
        <v>916</v>
      </c>
      <c r="J528" s="14" t="s">
        <v>915</v>
      </c>
      <c r="K528" s="14">
        <v>10</v>
      </c>
      <c r="L528" s="14">
        <v>1</v>
      </c>
      <c r="M528" s="14">
        <v>20</v>
      </c>
      <c r="N528" s="14">
        <v>20</v>
      </c>
      <c r="O528" s="14">
        <v>11</v>
      </c>
    </row>
    <row r="529" spans="1:15" x14ac:dyDescent="0.3">
      <c r="A529" s="14" t="s">
        <v>498</v>
      </c>
      <c r="B529" s="14">
        <v>32</v>
      </c>
      <c r="C529" s="14" t="s">
        <v>12</v>
      </c>
      <c r="D529" s="14" t="s">
        <v>19</v>
      </c>
      <c r="E529" s="15">
        <v>110950</v>
      </c>
      <c r="F529" s="14" t="s">
        <v>9</v>
      </c>
      <c r="G529" s="14" t="s">
        <v>25</v>
      </c>
      <c r="H529" s="14" t="s">
        <v>63</v>
      </c>
      <c r="I529" s="14" t="s">
        <v>916</v>
      </c>
      <c r="J529" s="14" t="s">
        <v>915</v>
      </c>
      <c r="K529" s="14">
        <v>10</v>
      </c>
      <c r="L529" s="14">
        <v>1</v>
      </c>
      <c r="M529" s="14">
        <v>10</v>
      </c>
      <c r="N529" s="14">
        <v>10</v>
      </c>
      <c r="O529" s="14">
        <v>0</v>
      </c>
    </row>
    <row r="530" spans="1:15" x14ac:dyDescent="0.3">
      <c r="A530" s="14" t="s">
        <v>162</v>
      </c>
      <c r="B530" s="14">
        <v>50</v>
      </c>
      <c r="C530" s="14" t="s">
        <v>7</v>
      </c>
      <c r="D530" s="14" t="s">
        <v>32</v>
      </c>
      <c r="E530" s="15">
        <v>35990</v>
      </c>
      <c r="F530" s="14" t="s">
        <v>22</v>
      </c>
      <c r="G530" s="14" t="s">
        <v>20</v>
      </c>
      <c r="H530" s="14" t="s">
        <v>917</v>
      </c>
      <c r="I530" s="14" t="s">
        <v>918</v>
      </c>
      <c r="J530" s="14" t="s">
        <v>921</v>
      </c>
      <c r="K530" s="14">
        <v>30</v>
      </c>
      <c r="L530" s="14">
        <v>3</v>
      </c>
      <c r="M530" s="14">
        <v>18</v>
      </c>
      <c r="N530" s="14">
        <v>4</v>
      </c>
      <c r="O530" s="14">
        <v>1</v>
      </c>
    </row>
    <row r="531" spans="1:15" x14ac:dyDescent="0.3">
      <c r="A531" s="14" t="s">
        <v>499</v>
      </c>
      <c r="B531" s="14">
        <v>38</v>
      </c>
      <c r="C531" s="14" t="s">
        <v>12</v>
      </c>
      <c r="D531" s="14" t="s">
        <v>32</v>
      </c>
      <c r="E531" s="15">
        <v>39970</v>
      </c>
      <c r="F531" s="14" t="s">
        <v>904</v>
      </c>
      <c r="G531" s="14" t="s">
        <v>14</v>
      </c>
      <c r="H531" s="14" t="s">
        <v>920</v>
      </c>
      <c r="I531" s="14" t="s">
        <v>916</v>
      </c>
      <c r="J531" s="14" t="s">
        <v>915</v>
      </c>
      <c r="K531" s="14">
        <v>0</v>
      </c>
      <c r="L531" s="14">
        <v>0</v>
      </c>
      <c r="M531" s="14">
        <v>10</v>
      </c>
      <c r="N531" s="14">
        <v>9</v>
      </c>
      <c r="O531" s="14">
        <v>1</v>
      </c>
    </row>
    <row r="532" spans="1:15" x14ac:dyDescent="0.3">
      <c r="A532" s="14" t="s">
        <v>500</v>
      </c>
      <c r="B532" s="14">
        <v>27</v>
      </c>
      <c r="C532" s="14" t="s">
        <v>7</v>
      </c>
      <c r="D532" s="14" t="s">
        <v>13</v>
      </c>
      <c r="E532" s="15">
        <v>79520</v>
      </c>
      <c r="F532" s="14" t="s">
        <v>22</v>
      </c>
      <c r="G532" s="14" t="s">
        <v>25</v>
      </c>
      <c r="H532" s="14" t="s">
        <v>920</v>
      </c>
      <c r="I532" s="14" t="s">
        <v>918</v>
      </c>
      <c r="J532" s="14" t="s">
        <v>915</v>
      </c>
      <c r="K532" s="14">
        <v>10</v>
      </c>
      <c r="L532" s="14">
        <v>1</v>
      </c>
      <c r="M532" s="14">
        <v>9</v>
      </c>
      <c r="N532" s="14">
        <v>9</v>
      </c>
      <c r="O532" s="14">
        <v>0</v>
      </c>
    </row>
    <row r="533" spans="1:15" x14ac:dyDescent="0.3">
      <c r="A533" s="14" t="s">
        <v>501</v>
      </c>
      <c r="B533" s="14">
        <v>32</v>
      </c>
      <c r="C533" s="14" t="s">
        <v>7</v>
      </c>
      <c r="D533" s="14" t="s">
        <v>45</v>
      </c>
      <c r="E533" s="15">
        <v>52120</v>
      </c>
      <c r="F533" s="14" t="s">
        <v>9</v>
      </c>
      <c r="G533" s="14" t="s">
        <v>25</v>
      </c>
      <c r="H533" s="14" t="s">
        <v>920</v>
      </c>
      <c r="I533" s="14" t="s">
        <v>916</v>
      </c>
      <c r="J533" s="14" t="s">
        <v>915</v>
      </c>
      <c r="K533" s="14">
        <v>30</v>
      </c>
      <c r="L533" s="14">
        <v>3</v>
      </c>
      <c r="M533" s="14">
        <v>10</v>
      </c>
      <c r="N533" s="14">
        <v>7</v>
      </c>
      <c r="O533" s="14">
        <v>7</v>
      </c>
    </row>
    <row r="534" spans="1:15" x14ac:dyDescent="0.3">
      <c r="A534" s="14" t="s">
        <v>502</v>
      </c>
      <c r="B534" s="14">
        <v>47</v>
      </c>
      <c r="C534" s="14" t="s">
        <v>7</v>
      </c>
      <c r="D534" s="14" t="s">
        <v>63</v>
      </c>
      <c r="E534" s="15">
        <v>60010</v>
      </c>
      <c r="F534" s="14" t="s">
        <v>9</v>
      </c>
      <c r="G534" s="14" t="s">
        <v>25</v>
      </c>
      <c r="H534" s="14" t="s">
        <v>63</v>
      </c>
      <c r="I534" s="14" t="s">
        <v>916</v>
      </c>
      <c r="J534" s="14" t="s">
        <v>915</v>
      </c>
      <c r="K534" s="14">
        <v>20</v>
      </c>
      <c r="L534" s="14">
        <v>2</v>
      </c>
      <c r="M534" s="14">
        <v>20</v>
      </c>
      <c r="N534" s="14">
        <v>7</v>
      </c>
      <c r="O534" s="14">
        <v>1</v>
      </c>
    </row>
    <row r="535" spans="1:15" x14ac:dyDescent="0.3">
      <c r="A535" s="14" t="s">
        <v>503</v>
      </c>
      <c r="B535" s="14">
        <v>40</v>
      </c>
      <c r="C535" s="14" t="s">
        <v>7</v>
      </c>
      <c r="D535" s="14" t="s">
        <v>45</v>
      </c>
      <c r="E535" s="15">
        <v>35440</v>
      </c>
      <c r="F535" s="14" t="s">
        <v>22</v>
      </c>
      <c r="G535" s="14" t="s">
        <v>59</v>
      </c>
      <c r="H535" s="14" t="s">
        <v>920</v>
      </c>
      <c r="I535" s="14" t="s">
        <v>918</v>
      </c>
      <c r="J535" s="14" t="s">
        <v>921</v>
      </c>
      <c r="K535" s="14">
        <v>50</v>
      </c>
      <c r="L535" s="14">
        <v>5</v>
      </c>
      <c r="M535" s="14">
        <v>20</v>
      </c>
      <c r="N535" s="14">
        <v>18</v>
      </c>
      <c r="O535" s="14">
        <v>1</v>
      </c>
    </row>
    <row r="536" spans="1:15" x14ac:dyDescent="0.3">
      <c r="A536" s="14" t="s">
        <v>504</v>
      </c>
      <c r="B536" s="14">
        <v>53</v>
      </c>
      <c r="C536" s="14" t="s">
        <v>12</v>
      </c>
      <c r="D536" s="14" t="s">
        <v>17</v>
      </c>
      <c r="E536" s="15">
        <v>56370</v>
      </c>
      <c r="F536" s="14" t="s">
        <v>9</v>
      </c>
      <c r="G536" s="14" t="s">
        <v>25</v>
      </c>
      <c r="H536" s="14" t="s">
        <v>920</v>
      </c>
      <c r="I536" s="14" t="s">
        <v>918</v>
      </c>
      <c r="J536" s="14" t="s">
        <v>915</v>
      </c>
      <c r="K536" s="14">
        <v>30</v>
      </c>
      <c r="L536" s="14">
        <v>3</v>
      </c>
      <c r="M536" s="14">
        <v>32</v>
      </c>
      <c r="N536" s="14">
        <v>5</v>
      </c>
      <c r="O536" s="14">
        <v>1</v>
      </c>
    </row>
    <row r="537" spans="1:15" x14ac:dyDescent="0.3">
      <c r="A537" s="14" t="s">
        <v>505</v>
      </c>
      <c r="B537" s="14">
        <v>41</v>
      </c>
      <c r="C537" s="14" t="s">
        <v>7</v>
      </c>
      <c r="D537" s="14" t="s">
        <v>19</v>
      </c>
      <c r="E537" s="15">
        <v>105610</v>
      </c>
      <c r="F537" s="14" t="s">
        <v>9</v>
      </c>
      <c r="G537" s="14" t="s">
        <v>25</v>
      </c>
      <c r="H537" s="14" t="s">
        <v>24</v>
      </c>
      <c r="I537" s="14" t="s">
        <v>922</v>
      </c>
      <c r="J537" s="14" t="s">
        <v>915</v>
      </c>
      <c r="K537" s="14">
        <v>30</v>
      </c>
      <c r="L537" s="14">
        <v>3</v>
      </c>
      <c r="M537" s="14">
        <v>23</v>
      </c>
      <c r="N537" s="14">
        <v>21</v>
      </c>
      <c r="O537" s="14">
        <v>12</v>
      </c>
    </row>
    <row r="538" spans="1:15" x14ac:dyDescent="0.3">
      <c r="A538" s="14" t="s">
        <v>506</v>
      </c>
      <c r="B538" s="14">
        <v>60</v>
      </c>
      <c r="C538" s="14" t="s">
        <v>12</v>
      </c>
      <c r="D538" s="14" t="s">
        <v>37</v>
      </c>
      <c r="E538" s="15">
        <v>113280</v>
      </c>
      <c r="F538" s="14" t="s">
        <v>9</v>
      </c>
      <c r="G538" s="14" t="s">
        <v>25</v>
      </c>
      <c r="H538" s="14" t="s">
        <v>63</v>
      </c>
      <c r="I538" s="14" t="s">
        <v>916</v>
      </c>
      <c r="J538" s="14" t="s">
        <v>915</v>
      </c>
      <c r="K538" s="14">
        <v>80</v>
      </c>
      <c r="L538" s="14">
        <v>8</v>
      </c>
      <c r="M538" s="14">
        <v>10</v>
      </c>
      <c r="N538" s="14">
        <v>2</v>
      </c>
      <c r="O538" s="14">
        <v>2</v>
      </c>
    </row>
    <row r="539" spans="1:15" x14ac:dyDescent="0.3">
      <c r="A539" s="14" t="s">
        <v>507</v>
      </c>
      <c r="B539" s="14">
        <v>27</v>
      </c>
      <c r="C539" s="14" t="s">
        <v>7</v>
      </c>
      <c r="D539" s="14" t="s">
        <v>50</v>
      </c>
      <c r="E539" s="15">
        <v>41980</v>
      </c>
      <c r="F539" s="14" t="s">
        <v>22</v>
      </c>
      <c r="G539" s="14" t="s">
        <v>25</v>
      </c>
      <c r="H539" s="14" t="s">
        <v>920</v>
      </c>
      <c r="I539" s="14" t="s">
        <v>922</v>
      </c>
      <c r="J539" s="14" t="s">
        <v>915</v>
      </c>
      <c r="K539" s="14">
        <v>10</v>
      </c>
      <c r="L539" s="14">
        <v>1</v>
      </c>
      <c r="M539" s="14">
        <v>9</v>
      </c>
      <c r="N539" s="14">
        <v>9</v>
      </c>
      <c r="O539" s="14">
        <v>1</v>
      </c>
    </row>
    <row r="540" spans="1:15" x14ac:dyDescent="0.3">
      <c r="A540" s="14" t="s">
        <v>508</v>
      </c>
      <c r="B540" s="14">
        <v>41</v>
      </c>
      <c r="C540" s="14" t="s">
        <v>12</v>
      </c>
      <c r="D540" s="14" t="s">
        <v>50</v>
      </c>
      <c r="E540" s="15">
        <v>103670</v>
      </c>
      <c r="F540" s="14" t="s">
        <v>9</v>
      </c>
      <c r="G540" s="14" t="s">
        <v>46</v>
      </c>
      <c r="H540" s="14" t="s">
        <v>24</v>
      </c>
      <c r="I540" s="14" t="s">
        <v>918</v>
      </c>
      <c r="J540" s="14" t="s">
        <v>915</v>
      </c>
      <c r="K540" s="14">
        <v>10</v>
      </c>
      <c r="L540" s="14">
        <v>1</v>
      </c>
      <c r="M540" s="14">
        <v>22</v>
      </c>
      <c r="N540" s="14">
        <v>22</v>
      </c>
      <c r="O540" s="14">
        <v>2</v>
      </c>
    </row>
    <row r="541" spans="1:15" x14ac:dyDescent="0.3">
      <c r="A541" s="14" t="s">
        <v>509</v>
      </c>
      <c r="B541" s="14">
        <v>50</v>
      </c>
      <c r="C541" s="14" t="s">
        <v>7</v>
      </c>
      <c r="D541" s="14" t="s">
        <v>32</v>
      </c>
      <c r="E541" s="15">
        <v>89690</v>
      </c>
      <c r="F541" s="14" t="s">
        <v>22</v>
      </c>
      <c r="G541" s="14" t="s">
        <v>25</v>
      </c>
      <c r="H541" s="14" t="s">
        <v>63</v>
      </c>
      <c r="I541" s="14" t="s">
        <v>918</v>
      </c>
      <c r="J541" s="14" t="s">
        <v>915</v>
      </c>
      <c r="K541" s="14">
        <v>70</v>
      </c>
      <c r="L541" s="14">
        <v>7</v>
      </c>
      <c r="M541" s="14">
        <v>4</v>
      </c>
      <c r="N541" s="14">
        <v>2</v>
      </c>
      <c r="O541" s="14">
        <v>2</v>
      </c>
    </row>
    <row r="542" spans="1:15" x14ac:dyDescent="0.3">
      <c r="A542" s="14" t="s">
        <v>510</v>
      </c>
      <c r="B542" s="14">
        <v>28</v>
      </c>
      <c r="C542" s="14" t="s">
        <v>12</v>
      </c>
      <c r="D542" s="14" t="s">
        <v>29</v>
      </c>
      <c r="E542" s="15">
        <v>96320</v>
      </c>
      <c r="F542" s="14" t="s">
        <v>904</v>
      </c>
      <c r="G542" s="14" t="s">
        <v>10</v>
      </c>
      <c r="H542" s="14" t="s">
        <v>920</v>
      </c>
      <c r="I542" s="14" t="s">
        <v>916</v>
      </c>
      <c r="J542" s="14" t="s">
        <v>921</v>
      </c>
      <c r="K542" s="14">
        <v>70</v>
      </c>
      <c r="L542" s="14">
        <v>7</v>
      </c>
      <c r="M542" s="14">
        <v>10</v>
      </c>
      <c r="N542" s="14">
        <v>7</v>
      </c>
      <c r="O542" s="14">
        <v>3</v>
      </c>
    </row>
    <row r="543" spans="1:15" x14ac:dyDescent="0.3">
      <c r="A543" s="14" t="s">
        <v>511</v>
      </c>
      <c r="B543" s="14">
        <v>36</v>
      </c>
      <c r="C543" s="14" t="s">
        <v>7</v>
      </c>
      <c r="D543" s="14" t="s">
        <v>29</v>
      </c>
      <c r="E543" s="15">
        <v>87620</v>
      </c>
      <c r="F543" s="14" t="s">
        <v>904</v>
      </c>
      <c r="G543" s="14" t="s">
        <v>25</v>
      </c>
      <c r="H543" s="14" t="s">
        <v>920</v>
      </c>
      <c r="I543" s="14" t="s">
        <v>918</v>
      </c>
      <c r="J543" s="14" t="s">
        <v>915</v>
      </c>
      <c r="K543" s="14">
        <v>90</v>
      </c>
      <c r="L543" s="14">
        <v>9</v>
      </c>
      <c r="M543" s="14">
        <v>10</v>
      </c>
      <c r="N543" s="14">
        <v>8</v>
      </c>
      <c r="O543" s="14">
        <v>0</v>
      </c>
    </row>
    <row r="544" spans="1:15" x14ac:dyDescent="0.3">
      <c r="A544" s="14" t="s">
        <v>512</v>
      </c>
      <c r="B544" s="14">
        <v>38</v>
      </c>
      <c r="C544" s="14" t="s">
        <v>12</v>
      </c>
      <c r="D544" s="14" t="s">
        <v>37</v>
      </c>
      <c r="E544" s="15">
        <v>48250</v>
      </c>
      <c r="F544" s="14" t="s">
        <v>9</v>
      </c>
      <c r="G544" s="14" t="s">
        <v>25</v>
      </c>
      <c r="H544" s="14" t="s">
        <v>920</v>
      </c>
      <c r="I544" s="14" t="s">
        <v>916</v>
      </c>
      <c r="J544" s="14" t="s">
        <v>921</v>
      </c>
      <c r="K544" s="14">
        <v>40</v>
      </c>
      <c r="L544" s="14">
        <v>4</v>
      </c>
      <c r="M544" s="14">
        <v>10</v>
      </c>
      <c r="N544" s="14">
        <v>1</v>
      </c>
      <c r="O544" s="14">
        <v>0</v>
      </c>
    </row>
    <row r="545" spans="1:15" x14ac:dyDescent="0.3">
      <c r="A545" s="14" t="s">
        <v>513</v>
      </c>
      <c r="B545" s="14">
        <v>44</v>
      </c>
      <c r="C545" s="14" t="s">
        <v>12</v>
      </c>
      <c r="D545" s="14" t="s">
        <v>50</v>
      </c>
      <c r="E545" s="15">
        <v>85780</v>
      </c>
      <c r="F545" s="14" t="s">
        <v>9</v>
      </c>
      <c r="G545" s="14" t="s">
        <v>20</v>
      </c>
      <c r="H545" s="14" t="s">
        <v>919</v>
      </c>
      <c r="I545" s="14" t="s">
        <v>916</v>
      </c>
      <c r="J545" s="14" t="s">
        <v>915</v>
      </c>
      <c r="K545" s="14">
        <v>20</v>
      </c>
      <c r="L545" s="14">
        <v>2</v>
      </c>
      <c r="M545" s="14">
        <v>9</v>
      </c>
      <c r="N545" s="14">
        <v>5</v>
      </c>
      <c r="O545" s="14">
        <v>1</v>
      </c>
    </row>
    <row r="546" spans="1:15" x14ac:dyDescent="0.3">
      <c r="A546" s="14" t="s">
        <v>514</v>
      </c>
      <c r="B546" s="14">
        <v>47</v>
      </c>
      <c r="C546" s="14" t="s">
        <v>7</v>
      </c>
      <c r="D546" s="14" t="s">
        <v>19</v>
      </c>
      <c r="E546" s="15">
        <v>54010</v>
      </c>
      <c r="F546" s="14" t="s">
        <v>22</v>
      </c>
      <c r="G546" s="14" t="s">
        <v>10</v>
      </c>
      <c r="H546" s="14" t="s">
        <v>919</v>
      </c>
      <c r="I546" s="14" t="s">
        <v>922</v>
      </c>
      <c r="J546" s="14" t="s">
        <v>921</v>
      </c>
      <c r="K546" s="14">
        <v>90</v>
      </c>
      <c r="L546" s="14">
        <v>9</v>
      </c>
      <c r="M546" s="14">
        <v>28</v>
      </c>
      <c r="N546" s="14">
        <v>22</v>
      </c>
      <c r="O546" s="14">
        <v>11</v>
      </c>
    </row>
    <row r="547" spans="1:15" x14ac:dyDescent="0.3">
      <c r="A547" s="14" t="s">
        <v>468</v>
      </c>
      <c r="B547" s="14">
        <v>30</v>
      </c>
      <c r="C547" s="14" t="s">
        <v>12</v>
      </c>
      <c r="D547" s="14" t="s">
        <v>19</v>
      </c>
      <c r="E547" s="15">
        <v>31020</v>
      </c>
      <c r="F547" s="14" t="s">
        <v>904</v>
      </c>
      <c r="G547" s="14" t="s">
        <v>10</v>
      </c>
      <c r="H547" s="14" t="s">
        <v>63</v>
      </c>
      <c r="I547" s="14" t="s">
        <v>922</v>
      </c>
      <c r="J547" s="14" t="s">
        <v>915</v>
      </c>
      <c r="K547" s="14">
        <v>70</v>
      </c>
      <c r="L547" s="14">
        <v>7</v>
      </c>
      <c r="M547" s="14">
        <v>10</v>
      </c>
      <c r="N547" s="14">
        <v>8</v>
      </c>
      <c r="O547" s="14">
        <v>7</v>
      </c>
    </row>
    <row r="548" spans="1:15" x14ac:dyDescent="0.3">
      <c r="A548" s="14" t="s">
        <v>515</v>
      </c>
      <c r="B548" s="14">
        <v>29</v>
      </c>
      <c r="C548" s="14" t="s">
        <v>7</v>
      </c>
      <c r="D548" s="14" t="s">
        <v>24</v>
      </c>
      <c r="E548" s="15">
        <v>75480</v>
      </c>
      <c r="F548" s="14" t="s">
        <v>22</v>
      </c>
      <c r="G548" s="14" t="s">
        <v>14</v>
      </c>
      <c r="H548" s="14" t="s">
        <v>920</v>
      </c>
      <c r="I548" s="14" t="s">
        <v>916</v>
      </c>
      <c r="J548" s="14" t="s">
        <v>915</v>
      </c>
      <c r="K548" s="14">
        <v>10</v>
      </c>
      <c r="L548" s="14">
        <v>1</v>
      </c>
      <c r="M548" s="14">
        <v>1</v>
      </c>
      <c r="N548" s="14">
        <v>1</v>
      </c>
      <c r="O548" s="14">
        <v>0</v>
      </c>
    </row>
    <row r="549" spans="1:15" x14ac:dyDescent="0.3">
      <c r="A549" s="14" t="s">
        <v>516</v>
      </c>
      <c r="B549" s="14">
        <v>42</v>
      </c>
      <c r="C549" s="14" t="s">
        <v>12</v>
      </c>
      <c r="D549" s="14" t="s">
        <v>50</v>
      </c>
      <c r="E549" s="15">
        <v>93500</v>
      </c>
      <c r="F549" s="14" t="s">
        <v>22</v>
      </c>
      <c r="G549" s="14" t="s">
        <v>59</v>
      </c>
      <c r="H549" s="14" t="s">
        <v>919</v>
      </c>
      <c r="I549" s="14" t="s">
        <v>922</v>
      </c>
      <c r="J549" s="14" t="s">
        <v>921</v>
      </c>
      <c r="K549" s="14">
        <v>60</v>
      </c>
      <c r="L549" s="14">
        <v>6</v>
      </c>
      <c r="M549" s="14">
        <v>7</v>
      </c>
      <c r="N549" s="14">
        <v>2</v>
      </c>
      <c r="O549" s="14">
        <v>2</v>
      </c>
    </row>
    <row r="550" spans="1:15" x14ac:dyDescent="0.3">
      <c r="A550" s="14" t="s">
        <v>517</v>
      </c>
      <c r="B550" s="14">
        <v>43</v>
      </c>
      <c r="C550" s="14" t="s">
        <v>12</v>
      </c>
      <c r="D550" s="14" t="s">
        <v>48</v>
      </c>
      <c r="E550" s="15">
        <v>98630</v>
      </c>
      <c r="F550" s="14" t="s">
        <v>904</v>
      </c>
      <c r="G550" s="14" t="s">
        <v>25</v>
      </c>
      <c r="H550" s="14" t="s">
        <v>920</v>
      </c>
      <c r="I550" s="14" t="s">
        <v>918</v>
      </c>
      <c r="J550" s="14" t="s">
        <v>915</v>
      </c>
      <c r="K550" s="14">
        <v>30</v>
      </c>
      <c r="L550" s="14">
        <v>3</v>
      </c>
      <c r="M550" s="14">
        <v>7</v>
      </c>
      <c r="N550" s="14">
        <v>2</v>
      </c>
      <c r="O550" s="14">
        <v>2</v>
      </c>
    </row>
    <row r="551" spans="1:15" x14ac:dyDescent="0.3">
      <c r="A551" s="14" t="s">
        <v>518</v>
      </c>
      <c r="B551" s="14">
        <v>34</v>
      </c>
      <c r="C551" s="14" t="s">
        <v>7</v>
      </c>
      <c r="D551" s="14" t="s">
        <v>45</v>
      </c>
      <c r="E551" s="15">
        <v>76390</v>
      </c>
      <c r="F551" s="14" t="s">
        <v>904</v>
      </c>
      <c r="G551" s="14" t="s">
        <v>25</v>
      </c>
      <c r="H551" s="14" t="s">
        <v>919</v>
      </c>
      <c r="I551" s="14" t="s">
        <v>916</v>
      </c>
      <c r="J551" s="14" t="s">
        <v>915</v>
      </c>
      <c r="K551" s="14">
        <v>30</v>
      </c>
      <c r="L551" s="14">
        <v>3</v>
      </c>
      <c r="M551" s="14">
        <v>10</v>
      </c>
      <c r="N551" s="14">
        <v>5</v>
      </c>
      <c r="O551" s="14">
        <v>4</v>
      </c>
    </row>
    <row r="552" spans="1:15" x14ac:dyDescent="0.3">
      <c r="A552" s="14" t="s">
        <v>519</v>
      </c>
      <c r="B552" s="14">
        <v>23</v>
      </c>
      <c r="C552" s="14" t="s">
        <v>12</v>
      </c>
      <c r="D552" s="14" t="s">
        <v>29</v>
      </c>
      <c r="E552" s="15">
        <v>68010</v>
      </c>
      <c r="F552" s="14" t="s">
        <v>9</v>
      </c>
      <c r="G552" s="14" t="s">
        <v>20</v>
      </c>
      <c r="H552" s="14" t="s">
        <v>919</v>
      </c>
      <c r="I552" s="14" t="s">
        <v>918</v>
      </c>
      <c r="J552" s="14" t="s">
        <v>915</v>
      </c>
      <c r="K552" s="14">
        <v>10</v>
      </c>
      <c r="L552" s="14">
        <v>1</v>
      </c>
      <c r="M552" s="14">
        <v>5</v>
      </c>
      <c r="N552" s="14">
        <v>4</v>
      </c>
      <c r="O552" s="14">
        <v>0</v>
      </c>
    </row>
    <row r="553" spans="1:15" x14ac:dyDescent="0.3">
      <c r="A553" s="14" t="s">
        <v>520</v>
      </c>
      <c r="B553" s="14">
        <v>39</v>
      </c>
      <c r="C553" s="14" t="s">
        <v>7</v>
      </c>
      <c r="D553" s="14" t="s">
        <v>19</v>
      </c>
      <c r="E553" s="15">
        <v>58030</v>
      </c>
      <c r="F553" s="14" t="s">
        <v>9</v>
      </c>
      <c r="G553" s="14" t="s">
        <v>25</v>
      </c>
      <c r="H553" s="14" t="s">
        <v>24</v>
      </c>
      <c r="I553" s="14" t="s">
        <v>918</v>
      </c>
      <c r="J553" s="14" t="s">
        <v>915</v>
      </c>
      <c r="K553" s="14">
        <v>90</v>
      </c>
      <c r="L553" s="14">
        <v>9</v>
      </c>
      <c r="M553" s="14">
        <v>12</v>
      </c>
      <c r="N553" s="14">
        <v>8</v>
      </c>
      <c r="O553" s="14">
        <v>3</v>
      </c>
    </row>
    <row r="554" spans="1:15" x14ac:dyDescent="0.3">
      <c r="A554" s="14" t="s">
        <v>521</v>
      </c>
      <c r="B554" s="14">
        <v>56</v>
      </c>
      <c r="C554" s="14" t="s">
        <v>12</v>
      </c>
      <c r="D554" s="14" t="s">
        <v>63</v>
      </c>
      <c r="E554" s="15">
        <v>59300</v>
      </c>
      <c r="F554" s="14" t="s">
        <v>904</v>
      </c>
      <c r="G554" s="14" t="s">
        <v>20</v>
      </c>
      <c r="H554" s="14" t="s">
        <v>919</v>
      </c>
      <c r="I554" s="14" t="s">
        <v>918</v>
      </c>
      <c r="J554" s="14" t="s">
        <v>915</v>
      </c>
      <c r="K554" s="14">
        <v>70</v>
      </c>
      <c r="L554" s="14">
        <v>7</v>
      </c>
      <c r="M554" s="14">
        <v>30</v>
      </c>
      <c r="N554" s="14">
        <v>10</v>
      </c>
      <c r="O554" s="14">
        <v>1</v>
      </c>
    </row>
    <row r="555" spans="1:15" x14ac:dyDescent="0.3">
      <c r="A555" s="14" t="s">
        <v>522</v>
      </c>
      <c r="B555" s="14">
        <v>40</v>
      </c>
      <c r="C555" s="14" t="s">
        <v>7</v>
      </c>
      <c r="D555" s="14" t="s">
        <v>32</v>
      </c>
      <c r="E555" s="15">
        <v>51800</v>
      </c>
      <c r="F555" s="14" t="s">
        <v>22</v>
      </c>
      <c r="G555" s="14" t="s">
        <v>25</v>
      </c>
      <c r="H555" s="14" t="s">
        <v>919</v>
      </c>
      <c r="I555" s="14" t="s">
        <v>916</v>
      </c>
      <c r="J555" s="14" t="s">
        <v>921</v>
      </c>
      <c r="K555" s="14">
        <v>0</v>
      </c>
      <c r="L555" s="14">
        <v>0</v>
      </c>
      <c r="M555" s="14">
        <v>5</v>
      </c>
      <c r="N555" s="14">
        <v>4</v>
      </c>
      <c r="O555" s="14">
        <v>2</v>
      </c>
    </row>
    <row r="556" spans="1:15" x14ac:dyDescent="0.3">
      <c r="A556" s="14" t="s">
        <v>523</v>
      </c>
      <c r="B556" s="14">
        <v>27</v>
      </c>
      <c r="C556" s="14" t="s">
        <v>7</v>
      </c>
      <c r="D556" s="14" t="s">
        <v>13</v>
      </c>
      <c r="E556" s="15">
        <v>57930</v>
      </c>
      <c r="F556" s="14" t="s">
        <v>904</v>
      </c>
      <c r="G556" s="14" t="s">
        <v>25</v>
      </c>
      <c r="H556" s="14" t="s">
        <v>919</v>
      </c>
      <c r="I556" s="14" t="s">
        <v>916</v>
      </c>
      <c r="J556" s="14" t="s">
        <v>915</v>
      </c>
      <c r="K556" s="14">
        <v>80</v>
      </c>
      <c r="L556" s="14">
        <v>8</v>
      </c>
      <c r="M556" s="14">
        <v>9</v>
      </c>
      <c r="N556" s="14">
        <v>7</v>
      </c>
      <c r="O556" s="14">
        <v>0</v>
      </c>
    </row>
    <row r="557" spans="1:15" x14ac:dyDescent="0.3">
      <c r="A557" s="14" t="s">
        <v>524</v>
      </c>
      <c r="B557" s="14">
        <v>29</v>
      </c>
      <c r="C557" s="14" t="s">
        <v>12</v>
      </c>
      <c r="D557" s="14" t="s">
        <v>37</v>
      </c>
      <c r="E557" s="15">
        <v>40530</v>
      </c>
      <c r="F557" s="14" t="s">
        <v>904</v>
      </c>
      <c r="G557" s="14" t="s">
        <v>25</v>
      </c>
      <c r="H557" s="14" t="s">
        <v>63</v>
      </c>
      <c r="I557" s="14" t="s">
        <v>922</v>
      </c>
      <c r="J557" s="14" t="s">
        <v>915</v>
      </c>
      <c r="K557" s="14">
        <v>10</v>
      </c>
      <c r="L557" s="14">
        <v>1</v>
      </c>
      <c r="M557" s="14">
        <v>2</v>
      </c>
      <c r="N557" s="14">
        <v>2</v>
      </c>
      <c r="O557" s="14">
        <v>2</v>
      </c>
    </row>
    <row r="558" spans="1:15" x14ac:dyDescent="0.3">
      <c r="A558" s="14" t="s">
        <v>525</v>
      </c>
      <c r="B558" s="14">
        <v>53</v>
      </c>
      <c r="C558" s="14" t="s">
        <v>7</v>
      </c>
      <c r="D558" s="14" t="s">
        <v>17</v>
      </c>
      <c r="E558" s="15">
        <v>48290</v>
      </c>
      <c r="F558" s="14" t="s">
        <v>22</v>
      </c>
      <c r="G558" s="14" t="s">
        <v>20</v>
      </c>
      <c r="H558" s="14" t="s">
        <v>920</v>
      </c>
      <c r="I558" s="14" t="s">
        <v>916</v>
      </c>
      <c r="J558" s="14" t="s">
        <v>915</v>
      </c>
      <c r="K558" s="14">
        <v>20</v>
      </c>
      <c r="L558" s="14">
        <v>2</v>
      </c>
      <c r="M558" s="14">
        <v>19</v>
      </c>
      <c r="N558" s="14">
        <v>2</v>
      </c>
      <c r="O558" s="14">
        <v>2</v>
      </c>
    </row>
    <row r="559" spans="1:15" x14ac:dyDescent="0.3">
      <c r="A559" s="14" t="s">
        <v>526</v>
      </c>
      <c r="B559" s="14">
        <v>35</v>
      </c>
      <c r="C559" s="14" t="s">
        <v>7</v>
      </c>
      <c r="D559" s="14" t="s">
        <v>19</v>
      </c>
      <c r="E559" s="15">
        <v>63720</v>
      </c>
      <c r="F559" s="14" t="s">
        <v>9</v>
      </c>
      <c r="G559" s="14" t="s">
        <v>25</v>
      </c>
      <c r="H559" s="14" t="s">
        <v>920</v>
      </c>
      <c r="I559" s="14" t="s">
        <v>922</v>
      </c>
      <c r="J559" s="14" t="s">
        <v>915</v>
      </c>
      <c r="K559" s="14">
        <v>20</v>
      </c>
      <c r="L559" s="14">
        <v>2</v>
      </c>
      <c r="M559" s="14">
        <v>16</v>
      </c>
      <c r="N559" s="14">
        <v>1</v>
      </c>
      <c r="O559" s="14">
        <v>0</v>
      </c>
    </row>
    <row r="560" spans="1:15" x14ac:dyDescent="0.3">
      <c r="A560" s="14" t="s">
        <v>527</v>
      </c>
      <c r="B560" s="14">
        <v>32</v>
      </c>
      <c r="C560" s="14" t="s">
        <v>7</v>
      </c>
      <c r="D560" s="14" t="s">
        <v>48</v>
      </c>
      <c r="E560" s="15">
        <v>84500</v>
      </c>
      <c r="F560" s="14" t="s">
        <v>22</v>
      </c>
      <c r="G560" s="14" t="s">
        <v>14</v>
      </c>
      <c r="H560" s="14" t="s">
        <v>920</v>
      </c>
      <c r="I560" s="14" t="s">
        <v>918</v>
      </c>
      <c r="J560" s="14" t="s">
        <v>915</v>
      </c>
      <c r="K560" s="14">
        <v>10</v>
      </c>
      <c r="L560" s="14">
        <v>1</v>
      </c>
      <c r="M560" s="14">
        <v>10</v>
      </c>
      <c r="N560" s="14">
        <v>10</v>
      </c>
      <c r="O560" s="14">
        <v>4</v>
      </c>
    </row>
    <row r="561" spans="1:15" x14ac:dyDescent="0.3">
      <c r="A561" s="14" t="s">
        <v>15</v>
      </c>
      <c r="B561" s="14">
        <v>38</v>
      </c>
      <c r="C561" s="14" t="s">
        <v>12</v>
      </c>
      <c r="D561" s="14" t="s">
        <v>17</v>
      </c>
      <c r="E561" s="15">
        <v>67430</v>
      </c>
      <c r="F561" s="14" t="s">
        <v>22</v>
      </c>
      <c r="G561" s="14" t="s">
        <v>25</v>
      </c>
      <c r="H561" s="14" t="s">
        <v>919</v>
      </c>
      <c r="I561" s="14" t="s">
        <v>918</v>
      </c>
      <c r="J561" s="14" t="s">
        <v>921</v>
      </c>
      <c r="K561" s="14">
        <v>60</v>
      </c>
      <c r="L561" s="14">
        <v>6</v>
      </c>
      <c r="M561" s="14">
        <v>6</v>
      </c>
      <c r="N561" s="14">
        <v>1</v>
      </c>
      <c r="O561" s="14">
        <v>0</v>
      </c>
    </row>
    <row r="562" spans="1:15" x14ac:dyDescent="0.3">
      <c r="A562" s="14" t="s">
        <v>948</v>
      </c>
      <c r="B562" s="14">
        <v>34</v>
      </c>
      <c r="C562" s="14" t="s">
        <v>7</v>
      </c>
      <c r="D562" s="14" t="s">
        <v>17</v>
      </c>
      <c r="E562" s="15">
        <v>109120</v>
      </c>
      <c r="F562" s="14" t="s">
        <v>22</v>
      </c>
      <c r="G562" s="14" t="s">
        <v>25</v>
      </c>
      <c r="H562" s="14" t="s">
        <v>920</v>
      </c>
      <c r="I562" s="14" t="s">
        <v>922</v>
      </c>
      <c r="J562" s="14" t="s">
        <v>915</v>
      </c>
      <c r="K562" s="14">
        <v>30</v>
      </c>
      <c r="L562" s="14">
        <v>3</v>
      </c>
      <c r="M562" s="14">
        <v>7</v>
      </c>
      <c r="N562" s="14">
        <v>0</v>
      </c>
      <c r="O562" s="14">
        <v>0</v>
      </c>
    </row>
    <row r="563" spans="1:15" x14ac:dyDescent="0.3">
      <c r="A563" s="14" t="s">
        <v>528</v>
      </c>
      <c r="B563" s="14">
        <v>52</v>
      </c>
      <c r="C563" s="14" t="s">
        <v>7</v>
      </c>
      <c r="D563" s="14" t="s">
        <v>17</v>
      </c>
      <c r="E563" s="15">
        <v>69760</v>
      </c>
      <c r="F563" s="14" t="s">
        <v>9</v>
      </c>
      <c r="G563" s="14" t="s">
        <v>20</v>
      </c>
      <c r="H563" s="14" t="s">
        <v>63</v>
      </c>
      <c r="I563" s="14" t="s">
        <v>918</v>
      </c>
      <c r="J563" s="14" t="s">
        <v>915</v>
      </c>
      <c r="K563" s="14">
        <v>10</v>
      </c>
      <c r="L563" s="14">
        <v>1</v>
      </c>
      <c r="M563" s="14">
        <v>34</v>
      </c>
      <c r="N563" s="14">
        <v>34</v>
      </c>
      <c r="O563" s="14">
        <v>1</v>
      </c>
    </row>
    <row r="564" spans="1:15" x14ac:dyDescent="0.3">
      <c r="A564" s="14" t="s">
        <v>529</v>
      </c>
      <c r="B564" s="14">
        <v>33</v>
      </c>
      <c r="C564" s="14" t="s">
        <v>7</v>
      </c>
      <c r="D564" s="14" t="s">
        <v>48</v>
      </c>
      <c r="E564" s="15">
        <v>45600</v>
      </c>
      <c r="F564" s="14" t="s">
        <v>22</v>
      </c>
      <c r="G564" s="14" t="s">
        <v>14</v>
      </c>
      <c r="H564" s="14" t="s">
        <v>923</v>
      </c>
      <c r="I564" s="14" t="s">
        <v>916</v>
      </c>
      <c r="J564" s="14" t="s">
        <v>921</v>
      </c>
      <c r="K564" s="14">
        <v>10</v>
      </c>
      <c r="L564" s="14">
        <v>1</v>
      </c>
      <c r="M564" s="14">
        <v>10</v>
      </c>
      <c r="N564" s="14">
        <v>10</v>
      </c>
      <c r="O564" s="14">
        <v>7</v>
      </c>
    </row>
    <row r="565" spans="1:15" x14ac:dyDescent="0.3">
      <c r="A565" s="14" t="s">
        <v>530</v>
      </c>
      <c r="B565" s="14">
        <v>25</v>
      </c>
      <c r="C565" s="14" t="s">
        <v>7</v>
      </c>
      <c r="D565" s="14" t="s">
        <v>13</v>
      </c>
      <c r="E565" s="15">
        <v>33030</v>
      </c>
      <c r="F565" s="14" t="s">
        <v>9</v>
      </c>
      <c r="G565" s="14" t="s">
        <v>25</v>
      </c>
      <c r="H565" s="14" t="s">
        <v>919</v>
      </c>
      <c r="I565" s="14" t="s">
        <v>916</v>
      </c>
      <c r="J565" s="14" t="s">
        <v>915</v>
      </c>
      <c r="K565" s="14">
        <v>10</v>
      </c>
      <c r="L565" s="14">
        <v>1</v>
      </c>
      <c r="M565" s="14">
        <v>6</v>
      </c>
      <c r="N565" s="14">
        <v>6</v>
      </c>
      <c r="O565" s="14">
        <v>1</v>
      </c>
    </row>
    <row r="566" spans="1:15" x14ac:dyDescent="0.3">
      <c r="A566" s="14" t="s">
        <v>531</v>
      </c>
      <c r="B566" s="14">
        <v>45</v>
      </c>
      <c r="C566" s="14" t="s">
        <v>7</v>
      </c>
      <c r="D566" s="14" t="s">
        <v>29</v>
      </c>
      <c r="E566" s="15">
        <v>80170</v>
      </c>
      <c r="F566" s="14" t="s">
        <v>9</v>
      </c>
      <c r="G566" s="14" t="s">
        <v>25</v>
      </c>
      <c r="H566" s="14" t="s">
        <v>917</v>
      </c>
      <c r="I566" s="14" t="s">
        <v>916</v>
      </c>
      <c r="J566" s="14" t="s">
        <v>915</v>
      </c>
      <c r="K566" s="14">
        <v>0</v>
      </c>
      <c r="L566" s="14">
        <v>0</v>
      </c>
      <c r="M566" s="14">
        <v>9</v>
      </c>
      <c r="N566" s="14">
        <v>8</v>
      </c>
      <c r="O566" s="14">
        <v>3</v>
      </c>
    </row>
    <row r="567" spans="1:15" x14ac:dyDescent="0.3">
      <c r="A567" s="14" t="s">
        <v>532</v>
      </c>
      <c r="B567" s="14">
        <v>23</v>
      </c>
      <c r="C567" s="14" t="s">
        <v>12</v>
      </c>
      <c r="D567" s="14" t="s">
        <v>50</v>
      </c>
      <c r="E567" s="15">
        <v>43510</v>
      </c>
      <c r="F567" s="14" t="s">
        <v>904</v>
      </c>
      <c r="G567" s="14" t="s">
        <v>14</v>
      </c>
      <c r="H567" s="14" t="s">
        <v>919</v>
      </c>
      <c r="I567" s="14" t="s">
        <v>916</v>
      </c>
      <c r="J567" s="14" t="s">
        <v>915</v>
      </c>
      <c r="K567" s="14">
        <v>10</v>
      </c>
      <c r="L567" s="14">
        <v>1</v>
      </c>
      <c r="M567" s="14">
        <v>2</v>
      </c>
      <c r="N567" s="14">
        <v>2</v>
      </c>
      <c r="O567" s="14">
        <v>0</v>
      </c>
    </row>
    <row r="568" spans="1:15" x14ac:dyDescent="0.3">
      <c r="A568" s="14" t="s">
        <v>321</v>
      </c>
      <c r="B568" s="14">
        <v>47</v>
      </c>
      <c r="C568" s="14" t="s">
        <v>12</v>
      </c>
      <c r="D568" s="14" t="s">
        <v>17</v>
      </c>
      <c r="E568" s="15">
        <v>49390</v>
      </c>
      <c r="F568" s="14" t="s">
        <v>9</v>
      </c>
      <c r="G568" s="14" t="s">
        <v>59</v>
      </c>
      <c r="H568" s="14" t="s">
        <v>920</v>
      </c>
      <c r="I568" s="14" t="s">
        <v>916</v>
      </c>
      <c r="J568" s="14" t="s">
        <v>921</v>
      </c>
      <c r="K568" s="14">
        <v>40</v>
      </c>
      <c r="L568" s="14">
        <v>4</v>
      </c>
      <c r="M568" s="14">
        <v>8</v>
      </c>
      <c r="N568" s="14">
        <v>5</v>
      </c>
      <c r="O568" s="14">
        <v>1</v>
      </c>
    </row>
    <row r="569" spans="1:15" x14ac:dyDescent="0.3">
      <c r="A569" s="14" t="s">
        <v>533</v>
      </c>
      <c r="B569" s="14">
        <v>34</v>
      </c>
      <c r="C569" s="14" t="s">
        <v>7</v>
      </c>
      <c r="D569" s="14" t="s">
        <v>45</v>
      </c>
      <c r="E569" s="15">
        <v>47910</v>
      </c>
      <c r="F569" s="14" t="s">
        <v>22</v>
      </c>
      <c r="G569" s="14" t="s">
        <v>14</v>
      </c>
      <c r="H569" s="14" t="s">
        <v>923</v>
      </c>
      <c r="I569" s="14" t="s">
        <v>916</v>
      </c>
      <c r="J569" s="14" t="s">
        <v>915</v>
      </c>
      <c r="K569" s="14">
        <v>10</v>
      </c>
      <c r="L569" s="14">
        <v>1</v>
      </c>
      <c r="M569" s="14">
        <v>6</v>
      </c>
      <c r="N569" s="14">
        <v>6</v>
      </c>
      <c r="O569" s="14">
        <v>1</v>
      </c>
    </row>
    <row r="570" spans="1:15" x14ac:dyDescent="0.3">
      <c r="A570" s="14" t="s">
        <v>534</v>
      </c>
      <c r="B570" s="14">
        <v>55</v>
      </c>
      <c r="C570" s="14" t="s">
        <v>7</v>
      </c>
      <c r="D570" s="14" t="s">
        <v>45</v>
      </c>
      <c r="E570" s="15">
        <v>35740</v>
      </c>
      <c r="F570" s="14" t="s">
        <v>904</v>
      </c>
      <c r="G570" s="14" t="s">
        <v>20</v>
      </c>
      <c r="H570" s="14" t="s">
        <v>919</v>
      </c>
      <c r="I570" s="14" t="s">
        <v>918</v>
      </c>
      <c r="J570" s="14" t="s">
        <v>921</v>
      </c>
      <c r="K570" s="14">
        <v>50</v>
      </c>
      <c r="L570" s="14">
        <v>5</v>
      </c>
      <c r="M570" s="14">
        <v>24</v>
      </c>
      <c r="N570" s="14">
        <v>5</v>
      </c>
      <c r="O570" s="14">
        <v>1</v>
      </c>
    </row>
    <row r="571" spans="1:15" x14ac:dyDescent="0.3">
      <c r="A571" s="14" t="s">
        <v>535</v>
      </c>
      <c r="B571" s="14">
        <v>36</v>
      </c>
      <c r="C571" s="14" t="s">
        <v>12</v>
      </c>
      <c r="D571" s="14" t="s">
        <v>63</v>
      </c>
      <c r="E571" s="15">
        <v>42240</v>
      </c>
      <c r="F571" s="14" t="s">
        <v>22</v>
      </c>
      <c r="G571" s="14" t="s">
        <v>20</v>
      </c>
      <c r="H571" s="14" t="s">
        <v>920</v>
      </c>
      <c r="I571" s="14" t="s">
        <v>916</v>
      </c>
      <c r="J571" s="14" t="s">
        <v>915</v>
      </c>
      <c r="K571" s="14">
        <v>10</v>
      </c>
      <c r="L571" s="14">
        <v>1</v>
      </c>
      <c r="M571" s="14">
        <v>10</v>
      </c>
      <c r="N571" s="14">
        <v>10</v>
      </c>
      <c r="O571" s="14">
        <v>0</v>
      </c>
    </row>
    <row r="572" spans="1:15" x14ac:dyDescent="0.3">
      <c r="A572" s="14" t="s">
        <v>947</v>
      </c>
      <c r="B572" s="14">
        <v>52</v>
      </c>
      <c r="C572" s="14" t="s">
        <v>12</v>
      </c>
      <c r="D572" s="14" t="s">
        <v>24</v>
      </c>
      <c r="E572" s="15">
        <v>117150</v>
      </c>
      <c r="F572" s="14" t="s">
        <v>9</v>
      </c>
      <c r="G572" s="14" t="s">
        <v>25</v>
      </c>
      <c r="H572" s="14" t="s">
        <v>919</v>
      </c>
      <c r="I572" s="14" t="s">
        <v>918</v>
      </c>
      <c r="J572" s="14" t="s">
        <v>915</v>
      </c>
      <c r="K572" s="14">
        <v>0</v>
      </c>
      <c r="L572" s="14">
        <v>0</v>
      </c>
      <c r="M572" s="14">
        <v>5</v>
      </c>
      <c r="N572" s="14">
        <v>4</v>
      </c>
      <c r="O572" s="14">
        <v>1</v>
      </c>
    </row>
    <row r="573" spans="1:15" x14ac:dyDescent="0.3">
      <c r="A573" s="14" t="s">
        <v>536</v>
      </c>
      <c r="B573" s="14">
        <v>26</v>
      </c>
      <c r="C573" s="14" t="s">
        <v>7</v>
      </c>
      <c r="D573" s="14" t="s">
        <v>8</v>
      </c>
      <c r="E573" s="15">
        <v>36540</v>
      </c>
      <c r="F573" s="14" t="s">
        <v>904</v>
      </c>
      <c r="G573" s="14" t="s">
        <v>20</v>
      </c>
      <c r="H573" s="14" t="s">
        <v>920</v>
      </c>
      <c r="I573" s="14" t="s">
        <v>922</v>
      </c>
      <c r="J573" s="14" t="s">
        <v>915</v>
      </c>
      <c r="K573" s="14">
        <v>30</v>
      </c>
      <c r="L573" s="14">
        <v>3</v>
      </c>
      <c r="M573" s="14">
        <v>5</v>
      </c>
      <c r="N573" s="14">
        <v>2</v>
      </c>
      <c r="O573" s="14">
        <v>2</v>
      </c>
    </row>
    <row r="574" spans="1:15" x14ac:dyDescent="0.3">
      <c r="A574" s="14" t="s">
        <v>537</v>
      </c>
      <c r="B574" s="14">
        <v>29</v>
      </c>
      <c r="C574" s="14" t="s">
        <v>7</v>
      </c>
      <c r="D574" s="14" t="s">
        <v>45</v>
      </c>
      <c r="E574" s="15">
        <v>87290</v>
      </c>
      <c r="F574" s="14" t="s">
        <v>22</v>
      </c>
      <c r="G574" s="14" t="s">
        <v>25</v>
      </c>
      <c r="H574" s="14" t="s">
        <v>919</v>
      </c>
      <c r="I574" s="14" t="s">
        <v>918</v>
      </c>
      <c r="J574" s="14" t="s">
        <v>915</v>
      </c>
      <c r="K574" s="14">
        <v>40</v>
      </c>
      <c r="L574" s="14">
        <v>4</v>
      </c>
      <c r="M574" s="14">
        <v>11</v>
      </c>
      <c r="N574" s="14">
        <v>8</v>
      </c>
      <c r="O574" s="14">
        <v>1</v>
      </c>
    </row>
    <row r="575" spans="1:15" x14ac:dyDescent="0.3">
      <c r="A575" s="14" t="s">
        <v>538</v>
      </c>
      <c r="B575" s="14">
        <v>26</v>
      </c>
      <c r="C575" s="14" t="s">
        <v>12</v>
      </c>
      <c r="D575" s="14" t="s">
        <v>32</v>
      </c>
      <c r="E575" s="15">
        <v>85720</v>
      </c>
      <c r="F575" s="14" t="s">
        <v>904</v>
      </c>
      <c r="G575" s="14" t="s">
        <v>25</v>
      </c>
      <c r="H575" s="14" t="s">
        <v>917</v>
      </c>
      <c r="I575" s="14" t="s">
        <v>916</v>
      </c>
      <c r="J575" s="14" t="s">
        <v>915</v>
      </c>
      <c r="K575" s="14">
        <v>60</v>
      </c>
      <c r="L575" s="14">
        <v>6</v>
      </c>
      <c r="M575" s="14">
        <v>6</v>
      </c>
      <c r="N575" s="14">
        <v>4</v>
      </c>
      <c r="O575" s="14">
        <v>1</v>
      </c>
    </row>
    <row r="576" spans="1:15" x14ac:dyDescent="0.3">
      <c r="A576" s="14" t="s">
        <v>539</v>
      </c>
      <c r="B576" s="14">
        <v>34</v>
      </c>
      <c r="C576" s="14" t="s">
        <v>7</v>
      </c>
      <c r="D576" s="14" t="s">
        <v>24</v>
      </c>
      <c r="E576" s="15">
        <v>34620</v>
      </c>
      <c r="F576" s="14" t="s">
        <v>22</v>
      </c>
      <c r="G576" s="14" t="s">
        <v>25</v>
      </c>
      <c r="H576" s="14" t="s">
        <v>920</v>
      </c>
      <c r="I576" s="14" t="s">
        <v>916</v>
      </c>
      <c r="J576" s="14" t="s">
        <v>915</v>
      </c>
      <c r="K576" s="14">
        <v>20</v>
      </c>
      <c r="L576" s="14">
        <v>2</v>
      </c>
      <c r="M576" s="14">
        <v>10</v>
      </c>
      <c r="N576" s="14">
        <v>4</v>
      </c>
      <c r="O576" s="14">
        <v>1</v>
      </c>
    </row>
    <row r="577" spans="1:15" x14ac:dyDescent="0.3">
      <c r="A577" s="14" t="s">
        <v>540</v>
      </c>
      <c r="B577" s="14">
        <v>54</v>
      </c>
      <c r="C577" s="14" t="s">
        <v>12</v>
      </c>
      <c r="D577" s="14" t="s">
        <v>50</v>
      </c>
      <c r="E577" s="15">
        <v>62690</v>
      </c>
      <c r="F577" s="14" t="s">
        <v>9</v>
      </c>
      <c r="G577" s="14" t="s">
        <v>14</v>
      </c>
      <c r="H577" s="14" t="s">
        <v>919</v>
      </c>
      <c r="I577" s="14" t="s">
        <v>922</v>
      </c>
      <c r="J577" s="14" t="s">
        <v>921</v>
      </c>
      <c r="K577" s="14">
        <v>90</v>
      </c>
      <c r="L577" s="14">
        <v>9</v>
      </c>
      <c r="M577" s="14">
        <v>9</v>
      </c>
      <c r="N577" s="14">
        <v>5</v>
      </c>
      <c r="O577" s="14">
        <v>1</v>
      </c>
    </row>
    <row r="578" spans="1:15" x14ac:dyDescent="0.3">
      <c r="A578" s="14" t="s">
        <v>541</v>
      </c>
      <c r="B578" s="14">
        <v>27</v>
      </c>
      <c r="C578" s="14" t="s">
        <v>7</v>
      </c>
      <c r="D578" s="14" t="s">
        <v>50</v>
      </c>
      <c r="E578" s="15">
        <v>101390</v>
      </c>
      <c r="F578" s="14" t="s">
        <v>9</v>
      </c>
      <c r="G578" s="14" t="s">
        <v>25</v>
      </c>
      <c r="H578" s="14" t="s">
        <v>63</v>
      </c>
      <c r="I578" s="14" t="s">
        <v>918</v>
      </c>
      <c r="J578" s="14" t="s">
        <v>915</v>
      </c>
      <c r="K578" s="14">
        <v>0</v>
      </c>
      <c r="L578" s="14">
        <v>0</v>
      </c>
      <c r="M578" s="14">
        <v>5</v>
      </c>
      <c r="N578" s="14">
        <v>4</v>
      </c>
      <c r="O578" s="14">
        <v>1</v>
      </c>
    </row>
    <row r="579" spans="1:15" x14ac:dyDescent="0.3">
      <c r="A579" s="14" t="s">
        <v>542</v>
      </c>
      <c r="B579" s="14">
        <v>37</v>
      </c>
      <c r="C579" s="14" t="s">
        <v>7</v>
      </c>
      <c r="D579" s="14" t="s">
        <v>63</v>
      </c>
      <c r="E579" s="15">
        <v>30250</v>
      </c>
      <c r="F579" s="14" t="s">
        <v>22</v>
      </c>
      <c r="G579" s="14" t="s">
        <v>25</v>
      </c>
      <c r="H579" s="14" t="s">
        <v>920</v>
      </c>
      <c r="I579" s="14" t="s">
        <v>922</v>
      </c>
      <c r="J579" s="14" t="s">
        <v>921</v>
      </c>
      <c r="K579" s="14">
        <v>0</v>
      </c>
      <c r="L579" s="14">
        <v>0</v>
      </c>
      <c r="M579" s="14">
        <v>6</v>
      </c>
      <c r="N579" s="14">
        <v>5</v>
      </c>
      <c r="O579" s="14">
        <v>4</v>
      </c>
    </row>
    <row r="580" spans="1:15" x14ac:dyDescent="0.3">
      <c r="A580" s="14" t="s">
        <v>543</v>
      </c>
      <c r="B580" s="14">
        <v>38</v>
      </c>
      <c r="C580" s="14" t="s">
        <v>12</v>
      </c>
      <c r="D580" s="14" t="s">
        <v>24</v>
      </c>
      <c r="E580" s="15">
        <v>29530</v>
      </c>
      <c r="F580" s="14" t="s">
        <v>904</v>
      </c>
      <c r="G580" s="14" t="s">
        <v>14</v>
      </c>
      <c r="H580" s="14" t="s">
        <v>920</v>
      </c>
      <c r="I580" s="14" t="s">
        <v>916</v>
      </c>
      <c r="J580" s="14" t="s">
        <v>921</v>
      </c>
      <c r="K580" s="14">
        <v>60</v>
      </c>
      <c r="L580" s="14">
        <v>6</v>
      </c>
      <c r="M580" s="14">
        <v>17</v>
      </c>
      <c r="N580" s="14">
        <v>15</v>
      </c>
      <c r="O580" s="14">
        <v>4</v>
      </c>
    </row>
    <row r="581" spans="1:15" x14ac:dyDescent="0.3">
      <c r="A581" s="14" t="s">
        <v>544</v>
      </c>
      <c r="B581" s="14">
        <v>34</v>
      </c>
      <c r="C581" s="14" t="s">
        <v>7</v>
      </c>
      <c r="D581" s="14" t="s">
        <v>37</v>
      </c>
      <c r="E581" s="15">
        <v>103160</v>
      </c>
      <c r="F581" s="14" t="s">
        <v>904</v>
      </c>
      <c r="G581" s="14" t="s">
        <v>14</v>
      </c>
      <c r="H581" s="14" t="s">
        <v>919</v>
      </c>
      <c r="I581" s="14" t="s">
        <v>916</v>
      </c>
      <c r="J581" s="14" t="s">
        <v>915</v>
      </c>
      <c r="K581" s="14">
        <v>10</v>
      </c>
      <c r="L581" s="14">
        <v>1</v>
      </c>
      <c r="M581" s="14">
        <v>6</v>
      </c>
      <c r="N581" s="14">
        <v>6</v>
      </c>
      <c r="O581" s="14">
        <v>1</v>
      </c>
    </row>
    <row r="582" spans="1:15" x14ac:dyDescent="0.3">
      <c r="A582" s="14" t="s">
        <v>545</v>
      </c>
      <c r="B582" s="14">
        <v>35</v>
      </c>
      <c r="C582" s="14" t="s">
        <v>7</v>
      </c>
      <c r="D582" s="14" t="s">
        <v>32</v>
      </c>
      <c r="E582" s="15">
        <v>109790</v>
      </c>
      <c r="F582" s="14" t="s">
        <v>22</v>
      </c>
      <c r="G582" s="14" t="s">
        <v>25</v>
      </c>
      <c r="H582" s="14" t="s">
        <v>920</v>
      </c>
      <c r="I582" s="14" t="s">
        <v>918</v>
      </c>
      <c r="J582" s="14" t="s">
        <v>915</v>
      </c>
      <c r="K582" s="14">
        <v>10</v>
      </c>
      <c r="L582" s="14">
        <v>1</v>
      </c>
      <c r="M582" s="14">
        <v>3</v>
      </c>
      <c r="N582" s="14">
        <v>3</v>
      </c>
      <c r="O582" s="14">
        <v>0</v>
      </c>
    </row>
    <row r="583" spans="1:15" x14ac:dyDescent="0.3">
      <c r="A583" s="14" t="s">
        <v>546</v>
      </c>
      <c r="B583" s="14">
        <v>30</v>
      </c>
      <c r="C583" s="14" t="s">
        <v>12</v>
      </c>
      <c r="D583" s="14" t="s">
        <v>48</v>
      </c>
      <c r="E583" s="15">
        <v>33760</v>
      </c>
      <c r="F583" s="14" t="s">
        <v>22</v>
      </c>
      <c r="G583" s="14" t="s">
        <v>10</v>
      </c>
      <c r="H583" s="14" t="s">
        <v>920</v>
      </c>
      <c r="I583" s="14" t="s">
        <v>918</v>
      </c>
      <c r="J583" s="14" t="s">
        <v>915</v>
      </c>
      <c r="K583" s="14">
        <v>30</v>
      </c>
      <c r="L583" s="14">
        <v>3</v>
      </c>
      <c r="M583" s="14">
        <v>7</v>
      </c>
      <c r="N583" s="14">
        <v>2</v>
      </c>
      <c r="O583" s="14">
        <v>0</v>
      </c>
    </row>
    <row r="584" spans="1:15" x14ac:dyDescent="0.3">
      <c r="A584" s="14" t="s">
        <v>547</v>
      </c>
      <c r="B584" s="14">
        <v>40</v>
      </c>
      <c r="C584" s="14" t="s">
        <v>12</v>
      </c>
      <c r="D584" s="14" t="s">
        <v>13</v>
      </c>
      <c r="E584" s="15">
        <v>36740</v>
      </c>
      <c r="F584" s="14" t="s">
        <v>9</v>
      </c>
      <c r="G584" s="14" t="s">
        <v>25</v>
      </c>
      <c r="H584" s="14" t="s">
        <v>919</v>
      </c>
      <c r="I584" s="14" t="s">
        <v>918</v>
      </c>
      <c r="J584" s="14" t="s">
        <v>915</v>
      </c>
      <c r="K584" s="14">
        <v>10</v>
      </c>
      <c r="L584" s="14">
        <v>1</v>
      </c>
      <c r="M584" s="14">
        <v>8</v>
      </c>
      <c r="N584" s="14">
        <v>8</v>
      </c>
      <c r="O584" s="14">
        <v>3</v>
      </c>
    </row>
    <row r="585" spans="1:15" x14ac:dyDescent="0.3">
      <c r="A585" s="14" t="s">
        <v>548</v>
      </c>
      <c r="B585" s="14">
        <v>34</v>
      </c>
      <c r="C585" s="14" t="s">
        <v>12</v>
      </c>
      <c r="D585" s="14" t="s">
        <v>45</v>
      </c>
      <c r="E585" s="15">
        <v>111910</v>
      </c>
      <c r="F585" s="14" t="s">
        <v>904</v>
      </c>
      <c r="G585" s="14" t="s">
        <v>25</v>
      </c>
      <c r="H585" s="14" t="s">
        <v>920</v>
      </c>
      <c r="I585" s="14" t="s">
        <v>918</v>
      </c>
      <c r="J585" s="14" t="s">
        <v>915</v>
      </c>
      <c r="K585" s="14">
        <v>50</v>
      </c>
      <c r="L585" s="14">
        <v>5</v>
      </c>
      <c r="M585" s="14">
        <v>6</v>
      </c>
      <c r="N585" s="14">
        <v>3</v>
      </c>
      <c r="O585" s="14">
        <v>1</v>
      </c>
    </row>
    <row r="586" spans="1:15" x14ac:dyDescent="0.3">
      <c r="A586" s="14" t="s">
        <v>946</v>
      </c>
      <c r="B586" s="14">
        <v>42</v>
      </c>
      <c r="C586" s="14" t="s">
        <v>7</v>
      </c>
      <c r="D586" s="14" t="s">
        <v>24</v>
      </c>
      <c r="E586" s="15">
        <v>31240</v>
      </c>
      <c r="F586" s="14" t="s">
        <v>22</v>
      </c>
      <c r="G586" s="14" t="s">
        <v>25</v>
      </c>
      <c r="H586" s="14" t="s">
        <v>920</v>
      </c>
      <c r="I586" s="14" t="s">
        <v>922</v>
      </c>
      <c r="J586" s="14" t="s">
        <v>915</v>
      </c>
      <c r="K586" s="14">
        <v>10</v>
      </c>
      <c r="L586" s="14">
        <v>1</v>
      </c>
      <c r="M586" s="14">
        <v>24</v>
      </c>
      <c r="N586" s="14">
        <v>24</v>
      </c>
      <c r="O586" s="14">
        <v>14</v>
      </c>
    </row>
    <row r="587" spans="1:15" x14ac:dyDescent="0.3">
      <c r="A587" s="14" t="s">
        <v>549</v>
      </c>
      <c r="B587" s="14">
        <v>23</v>
      </c>
      <c r="C587" s="14" t="s">
        <v>7</v>
      </c>
      <c r="D587" s="14" t="s">
        <v>19</v>
      </c>
      <c r="E587" s="15">
        <v>75730</v>
      </c>
      <c r="F587" s="14" t="s">
        <v>904</v>
      </c>
      <c r="G587" s="14" t="s">
        <v>10</v>
      </c>
      <c r="H587" s="14" t="s">
        <v>920</v>
      </c>
      <c r="I587" s="14" t="s">
        <v>918</v>
      </c>
      <c r="J587" s="14" t="s">
        <v>921</v>
      </c>
      <c r="K587" s="14">
        <v>10</v>
      </c>
      <c r="L587" s="14">
        <v>1</v>
      </c>
      <c r="M587" s="14">
        <v>1</v>
      </c>
      <c r="N587" s="14">
        <v>0</v>
      </c>
      <c r="O587" s="14">
        <v>0</v>
      </c>
    </row>
    <row r="588" spans="1:15" x14ac:dyDescent="0.3">
      <c r="A588" s="14" t="s">
        <v>550</v>
      </c>
      <c r="B588" s="14">
        <v>24</v>
      </c>
      <c r="C588" s="14" t="s">
        <v>12</v>
      </c>
      <c r="D588" s="14" t="s">
        <v>8</v>
      </c>
      <c r="E588" s="15">
        <v>50860</v>
      </c>
      <c r="F588" s="14" t="s">
        <v>904</v>
      </c>
      <c r="G588" s="14" t="s">
        <v>25</v>
      </c>
      <c r="H588" s="14" t="s">
        <v>920</v>
      </c>
      <c r="I588" s="14" t="s">
        <v>922</v>
      </c>
      <c r="J588" s="14" t="s">
        <v>915</v>
      </c>
      <c r="K588" s="14">
        <v>10</v>
      </c>
      <c r="L588" s="14">
        <v>1</v>
      </c>
      <c r="M588" s="14">
        <v>1</v>
      </c>
      <c r="N588" s="14">
        <v>1</v>
      </c>
      <c r="O588" s="14">
        <v>0</v>
      </c>
    </row>
    <row r="589" spans="1:15" x14ac:dyDescent="0.3">
      <c r="A589" s="14" t="s">
        <v>551</v>
      </c>
      <c r="B589" s="14">
        <v>52</v>
      </c>
      <c r="C589" s="14" t="s">
        <v>7</v>
      </c>
      <c r="D589" s="14" t="s">
        <v>48</v>
      </c>
      <c r="E589" s="15">
        <v>99530</v>
      </c>
      <c r="F589" s="14" t="s">
        <v>904</v>
      </c>
      <c r="G589" s="14" t="s">
        <v>25</v>
      </c>
      <c r="H589" s="14" t="s">
        <v>920</v>
      </c>
      <c r="I589" s="14" t="s">
        <v>918</v>
      </c>
      <c r="J589" s="14" t="s">
        <v>915</v>
      </c>
      <c r="K589" s="14">
        <v>80</v>
      </c>
      <c r="L589" s="14">
        <v>8</v>
      </c>
      <c r="M589" s="14">
        <v>9</v>
      </c>
      <c r="N589" s="14">
        <v>5</v>
      </c>
      <c r="O589" s="14">
        <v>1</v>
      </c>
    </row>
    <row r="590" spans="1:15" x14ac:dyDescent="0.3">
      <c r="A590" s="14" t="s">
        <v>552</v>
      </c>
      <c r="B590" s="14">
        <v>50</v>
      </c>
      <c r="C590" s="14" t="s">
        <v>12</v>
      </c>
      <c r="D590" s="14" t="s">
        <v>19</v>
      </c>
      <c r="E590" s="15">
        <v>43200</v>
      </c>
      <c r="F590" s="14" t="s">
        <v>904</v>
      </c>
      <c r="G590" s="14" t="s">
        <v>59</v>
      </c>
      <c r="H590" s="14" t="s">
        <v>919</v>
      </c>
      <c r="I590" s="14" t="s">
        <v>918</v>
      </c>
      <c r="J590" s="14" t="s">
        <v>915</v>
      </c>
      <c r="K590" s="14">
        <v>50</v>
      </c>
      <c r="L590" s="14">
        <v>5</v>
      </c>
      <c r="M590" s="14">
        <v>30</v>
      </c>
      <c r="N590" s="14">
        <v>4</v>
      </c>
      <c r="O590" s="14">
        <v>0</v>
      </c>
    </row>
    <row r="591" spans="1:15" x14ac:dyDescent="0.3">
      <c r="A591" s="14" t="s">
        <v>553</v>
      </c>
      <c r="B591" s="14">
        <v>29</v>
      </c>
      <c r="C591" s="14" t="s">
        <v>12</v>
      </c>
      <c r="D591" s="14" t="s">
        <v>29</v>
      </c>
      <c r="E591" s="15">
        <v>84200</v>
      </c>
      <c r="F591" s="14" t="s">
        <v>904</v>
      </c>
      <c r="G591" s="14" t="s">
        <v>25</v>
      </c>
      <c r="H591" s="14" t="s">
        <v>920</v>
      </c>
      <c r="I591" s="14" t="s">
        <v>918</v>
      </c>
      <c r="J591" s="14" t="s">
        <v>921</v>
      </c>
      <c r="K591" s="14">
        <v>10</v>
      </c>
      <c r="L591" s="14">
        <v>1</v>
      </c>
      <c r="M591" s="14">
        <v>1</v>
      </c>
      <c r="N591" s="14">
        <v>1</v>
      </c>
      <c r="O591" s="14">
        <v>0</v>
      </c>
    </row>
    <row r="592" spans="1:15" x14ac:dyDescent="0.3">
      <c r="A592" s="14" t="s">
        <v>554</v>
      </c>
      <c r="B592" s="14">
        <v>33</v>
      </c>
      <c r="C592" s="14" t="s">
        <v>12</v>
      </c>
      <c r="D592" s="14" t="s">
        <v>50</v>
      </c>
      <c r="E592" s="15">
        <v>95980</v>
      </c>
      <c r="F592" s="14" t="s">
        <v>904</v>
      </c>
      <c r="G592" s="14" t="s">
        <v>59</v>
      </c>
      <c r="H592" s="14" t="s">
        <v>919</v>
      </c>
      <c r="I592" s="14" t="s">
        <v>918</v>
      </c>
      <c r="J592" s="14" t="s">
        <v>915</v>
      </c>
      <c r="K592" s="14">
        <v>0</v>
      </c>
      <c r="L592" s="14">
        <v>0</v>
      </c>
      <c r="M592" s="14">
        <v>14</v>
      </c>
      <c r="N592" s="14">
        <v>13</v>
      </c>
      <c r="O592" s="14">
        <v>3</v>
      </c>
    </row>
    <row r="593" spans="1:15" x14ac:dyDescent="0.3">
      <c r="A593" s="14" t="s">
        <v>555</v>
      </c>
      <c r="B593" s="14">
        <v>33</v>
      </c>
      <c r="C593" s="14" t="s">
        <v>12</v>
      </c>
      <c r="D593" s="14" t="s">
        <v>29</v>
      </c>
      <c r="E593" s="15">
        <v>69190</v>
      </c>
      <c r="F593" s="14" t="s">
        <v>9</v>
      </c>
      <c r="G593" s="14" t="s">
        <v>14</v>
      </c>
      <c r="H593" s="14" t="s">
        <v>63</v>
      </c>
      <c r="I593" s="14" t="s">
        <v>916</v>
      </c>
      <c r="J593" s="14" t="s">
        <v>915</v>
      </c>
      <c r="K593" s="14">
        <v>50</v>
      </c>
      <c r="L593" s="14">
        <v>5</v>
      </c>
      <c r="M593" s="14">
        <v>6</v>
      </c>
      <c r="N593" s="14">
        <v>3</v>
      </c>
      <c r="O593" s="14">
        <v>0</v>
      </c>
    </row>
    <row r="594" spans="1:15" x14ac:dyDescent="0.3">
      <c r="A594" s="14" t="s">
        <v>556</v>
      </c>
      <c r="B594" s="14">
        <v>47</v>
      </c>
      <c r="C594" s="14" t="s">
        <v>12</v>
      </c>
      <c r="D594" s="14" t="s">
        <v>29</v>
      </c>
      <c r="E594" s="15">
        <v>65920</v>
      </c>
      <c r="F594" s="14" t="s">
        <v>9</v>
      </c>
      <c r="G594" s="14" t="s">
        <v>25</v>
      </c>
      <c r="H594" s="14" t="s">
        <v>923</v>
      </c>
      <c r="I594" s="14" t="s">
        <v>918</v>
      </c>
      <c r="J594" s="14" t="s">
        <v>921</v>
      </c>
      <c r="K594" s="14">
        <v>10</v>
      </c>
      <c r="L594" s="14">
        <v>1</v>
      </c>
      <c r="M594" s="14">
        <v>26</v>
      </c>
      <c r="N594" s="14">
        <v>26</v>
      </c>
      <c r="O594" s="14">
        <v>3</v>
      </c>
    </row>
    <row r="595" spans="1:15" x14ac:dyDescent="0.3">
      <c r="A595" s="14" t="s">
        <v>557</v>
      </c>
      <c r="B595" s="14">
        <v>36</v>
      </c>
      <c r="C595" s="14" t="s">
        <v>12</v>
      </c>
      <c r="D595" s="14" t="s">
        <v>37</v>
      </c>
      <c r="E595" s="15">
        <v>113620</v>
      </c>
      <c r="F595" s="14" t="s">
        <v>904</v>
      </c>
      <c r="G595" s="14" t="s">
        <v>25</v>
      </c>
      <c r="H595" s="14" t="s">
        <v>923</v>
      </c>
      <c r="I595" s="14" t="s">
        <v>918</v>
      </c>
      <c r="J595" s="14" t="s">
        <v>915</v>
      </c>
      <c r="K595" s="14">
        <v>0</v>
      </c>
      <c r="L595" s="14">
        <v>0</v>
      </c>
      <c r="M595" s="14">
        <v>10</v>
      </c>
      <c r="N595" s="14">
        <v>9</v>
      </c>
      <c r="O595" s="14">
        <v>0</v>
      </c>
    </row>
    <row r="596" spans="1:15" x14ac:dyDescent="0.3">
      <c r="A596" s="14" t="s">
        <v>558</v>
      </c>
      <c r="B596" s="14">
        <v>29</v>
      </c>
      <c r="C596" s="14" t="s">
        <v>7</v>
      </c>
      <c r="D596" s="14" t="s">
        <v>8</v>
      </c>
      <c r="E596" s="15">
        <v>60140</v>
      </c>
      <c r="F596" s="14" t="s">
        <v>9</v>
      </c>
      <c r="G596" s="14" t="s">
        <v>25</v>
      </c>
      <c r="H596" s="14" t="s">
        <v>920</v>
      </c>
      <c r="I596" s="14" t="s">
        <v>918</v>
      </c>
      <c r="J596" s="14" t="s">
        <v>915</v>
      </c>
      <c r="K596" s="14">
        <v>10</v>
      </c>
      <c r="L596" s="14">
        <v>1</v>
      </c>
      <c r="M596" s="14">
        <v>10</v>
      </c>
      <c r="N596" s="14">
        <v>10</v>
      </c>
      <c r="O596" s="14">
        <v>0</v>
      </c>
    </row>
    <row r="597" spans="1:15" x14ac:dyDescent="0.3">
      <c r="A597" s="14" t="s">
        <v>559</v>
      </c>
      <c r="B597" s="14">
        <v>58</v>
      </c>
      <c r="C597" s="14" t="s">
        <v>7</v>
      </c>
      <c r="D597" s="14" t="s">
        <v>45</v>
      </c>
      <c r="E597" s="15">
        <v>92450</v>
      </c>
      <c r="F597" s="14" t="s">
        <v>904</v>
      </c>
      <c r="G597" s="14" t="s">
        <v>25</v>
      </c>
      <c r="H597" s="14" t="s">
        <v>920</v>
      </c>
      <c r="I597" s="14" t="s">
        <v>916</v>
      </c>
      <c r="J597" s="14" t="s">
        <v>921</v>
      </c>
      <c r="K597" s="14">
        <v>70</v>
      </c>
      <c r="L597" s="14">
        <v>7</v>
      </c>
      <c r="M597" s="14">
        <v>40</v>
      </c>
      <c r="N597" s="14">
        <v>31</v>
      </c>
      <c r="O597" s="14">
        <v>13</v>
      </c>
    </row>
    <row r="598" spans="1:15" x14ac:dyDescent="0.3">
      <c r="A598" s="14" t="s">
        <v>560</v>
      </c>
      <c r="B598" s="14">
        <v>35</v>
      </c>
      <c r="C598" s="14" t="s">
        <v>12</v>
      </c>
      <c r="D598" s="14" t="s">
        <v>8</v>
      </c>
      <c r="E598" s="15">
        <v>34650</v>
      </c>
      <c r="F598" s="14" t="s">
        <v>904</v>
      </c>
      <c r="G598" s="14" t="s">
        <v>14</v>
      </c>
      <c r="H598" s="14" t="s">
        <v>920</v>
      </c>
      <c r="I598" s="14" t="s">
        <v>916</v>
      </c>
      <c r="J598" s="14" t="s">
        <v>915</v>
      </c>
      <c r="K598" s="14">
        <v>30</v>
      </c>
      <c r="L598" s="14">
        <v>3</v>
      </c>
      <c r="M598" s="14">
        <v>7</v>
      </c>
      <c r="N598" s="14">
        <v>2</v>
      </c>
      <c r="O598" s="14">
        <v>2</v>
      </c>
    </row>
    <row r="599" spans="1:15" x14ac:dyDescent="0.3">
      <c r="A599" s="14" t="s">
        <v>561</v>
      </c>
      <c r="B599" s="14">
        <v>42</v>
      </c>
      <c r="C599" s="14" t="s">
        <v>7</v>
      </c>
      <c r="D599" s="14" t="s">
        <v>19</v>
      </c>
      <c r="E599" s="15">
        <v>84740</v>
      </c>
      <c r="F599" s="14" t="s">
        <v>22</v>
      </c>
      <c r="G599" s="14" t="s">
        <v>10</v>
      </c>
      <c r="H599" s="14" t="s">
        <v>920</v>
      </c>
      <c r="I599" s="14" t="s">
        <v>918</v>
      </c>
      <c r="J599" s="14" t="s">
        <v>921</v>
      </c>
      <c r="K599" s="14">
        <v>90</v>
      </c>
      <c r="L599" s="14">
        <v>9</v>
      </c>
      <c r="M599" s="14">
        <v>8</v>
      </c>
      <c r="N599" s="14">
        <v>4</v>
      </c>
      <c r="O599" s="14">
        <v>0</v>
      </c>
    </row>
    <row r="600" spans="1:15" x14ac:dyDescent="0.3">
      <c r="A600" s="14" t="s">
        <v>562</v>
      </c>
      <c r="B600" s="14">
        <v>28</v>
      </c>
      <c r="C600" s="14" t="s">
        <v>7</v>
      </c>
      <c r="D600" s="14" t="s">
        <v>50</v>
      </c>
      <c r="E600" s="15">
        <v>88360</v>
      </c>
      <c r="F600" s="14" t="s">
        <v>9</v>
      </c>
      <c r="G600" s="14" t="s">
        <v>25</v>
      </c>
      <c r="H600" s="14" t="s">
        <v>919</v>
      </c>
      <c r="I600" s="14" t="s">
        <v>916</v>
      </c>
      <c r="J600" s="14" t="s">
        <v>915</v>
      </c>
      <c r="K600" s="14">
        <v>60</v>
      </c>
      <c r="L600" s="14">
        <v>6</v>
      </c>
      <c r="M600" s="14">
        <v>5</v>
      </c>
      <c r="N600" s="14">
        <v>2</v>
      </c>
      <c r="O600" s="14">
        <v>2</v>
      </c>
    </row>
    <row r="601" spans="1:15" x14ac:dyDescent="0.3">
      <c r="A601" s="14" t="s">
        <v>563</v>
      </c>
      <c r="B601" s="14">
        <v>36</v>
      </c>
      <c r="C601" s="14" t="s">
        <v>12</v>
      </c>
      <c r="D601" s="14" t="s">
        <v>13</v>
      </c>
      <c r="E601" s="15">
        <v>116220</v>
      </c>
      <c r="F601" s="14" t="s">
        <v>904</v>
      </c>
      <c r="G601" s="14" t="s">
        <v>14</v>
      </c>
      <c r="H601" s="14" t="s">
        <v>24</v>
      </c>
      <c r="I601" s="14" t="s">
        <v>918</v>
      </c>
      <c r="J601" s="14" t="s">
        <v>915</v>
      </c>
      <c r="K601" s="14">
        <v>40</v>
      </c>
      <c r="L601" s="14">
        <v>4</v>
      </c>
      <c r="M601" s="14">
        <v>8</v>
      </c>
      <c r="N601" s="14">
        <v>5</v>
      </c>
      <c r="O601" s="14">
        <v>0</v>
      </c>
    </row>
    <row r="602" spans="1:15" x14ac:dyDescent="0.3">
      <c r="A602" s="14" t="s">
        <v>564</v>
      </c>
      <c r="B602" s="14">
        <v>32</v>
      </c>
      <c r="C602" s="14" t="s">
        <v>12</v>
      </c>
      <c r="D602" s="14" t="s">
        <v>45</v>
      </c>
      <c r="E602" s="15">
        <v>45060</v>
      </c>
      <c r="F602" s="14" t="s">
        <v>904</v>
      </c>
      <c r="G602" s="14" t="s">
        <v>14</v>
      </c>
      <c r="H602" s="14" t="s">
        <v>920</v>
      </c>
      <c r="I602" s="14" t="s">
        <v>918</v>
      </c>
      <c r="J602" s="14" t="s">
        <v>915</v>
      </c>
      <c r="K602" s="14">
        <v>10</v>
      </c>
      <c r="L602" s="14">
        <v>1</v>
      </c>
      <c r="M602" s="14">
        <v>14</v>
      </c>
      <c r="N602" s="14">
        <v>14</v>
      </c>
      <c r="O602" s="14">
        <v>6</v>
      </c>
    </row>
    <row r="603" spans="1:15" x14ac:dyDescent="0.3">
      <c r="A603" s="14" t="s">
        <v>565</v>
      </c>
      <c r="B603" s="14">
        <v>40</v>
      </c>
      <c r="C603" s="14" t="s">
        <v>12</v>
      </c>
      <c r="D603" s="14" t="s">
        <v>45</v>
      </c>
      <c r="E603" s="15">
        <v>106890</v>
      </c>
      <c r="F603" s="14" t="s">
        <v>22</v>
      </c>
      <c r="G603" s="14" t="s">
        <v>25</v>
      </c>
      <c r="H603" s="14" t="s">
        <v>919</v>
      </c>
      <c r="I603" s="14" t="s">
        <v>916</v>
      </c>
      <c r="J603" s="14" t="s">
        <v>915</v>
      </c>
      <c r="K603" s="14">
        <v>60</v>
      </c>
      <c r="L603" s="14">
        <v>6</v>
      </c>
      <c r="M603" s="14">
        <v>10</v>
      </c>
      <c r="N603" s="14">
        <v>1</v>
      </c>
      <c r="O603" s="14">
        <v>0</v>
      </c>
    </row>
    <row r="604" spans="1:15" x14ac:dyDescent="0.3">
      <c r="A604" s="14" t="s">
        <v>566</v>
      </c>
      <c r="B604" s="14">
        <v>30</v>
      </c>
      <c r="C604" s="14" t="s">
        <v>7</v>
      </c>
      <c r="D604" s="14" t="s">
        <v>13</v>
      </c>
      <c r="E604" s="15">
        <v>28480</v>
      </c>
      <c r="F604" s="14" t="s">
        <v>904</v>
      </c>
      <c r="G604" s="14" t="s">
        <v>10</v>
      </c>
      <c r="H604" s="14" t="s">
        <v>919</v>
      </c>
      <c r="I604" s="14" t="s">
        <v>916</v>
      </c>
      <c r="J604" s="14" t="s">
        <v>921</v>
      </c>
      <c r="K604" s="14">
        <v>50</v>
      </c>
      <c r="L604" s="14">
        <v>5</v>
      </c>
      <c r="M604" s="14">
        <v>12</v>
      </c>
      <c r="N604" s="14">
        <v>0</v>
      </c>
      <c r="O604" s="14">
        <v>0</v>
      </c>
    </row>
    <row r="605" spans="1:15" x14ac:dyDescent="0.3">
      <c r="A605" s="14" t="s">
        <v>567</v>
      </c>
      <c r="B605" s="14">
        <v>45</v>
      </c>
      <c r="C605" s="14" t="s">
        <v>7</v>
      </c>
      <c r="D605" s="14" t="s">
        <v>37</v>
      </c>
      <c r="E605" s="15">
        <v>107440</v>
      </c>
      <c r="F605" s="14" t="s">
        <v>9</v>
      </c>
      <c r="G605" s="14" t="s">
        <v>20</v>
      </c>
      <c r="H605" s="14" t="s">
        <v>920</v>
      </c>
      <c r="I605" s="14" t="s">
        <v>916</v>
      </c>
      <c r="J605" s="14" t="s">
        <v>915</v>
      </c>
      <c r="K605" s="14">
        <v>10</v>
      </c>
      <c r="L605" s="14">
        <v>1</v>
      </c>
      <c r="M605" s="14">
        <v>1</v>
      </c>
      <c r="N605" s="14">
        <v>1</v>
      </c>
      <c r="O605" s="14">
        <v>0</v>
      </c>
    </row>
    <row r="606" spans="1:15" x14ac:dyDescent="0.3">
      <c r="A606" s="14" t="s">
        <v>447</v>
      </c>
      <c r="B606" s="14">
        <v>42</v>
      </c>
      <c r="C606" s="14" t="s">
        <v>12</v>
      </c>
      <c r="D606" s="14" t="s">
        <v>8</v>
      </c>
      <c r="E606" s="15">
        <v>57620</v>
      </c>
      <c r="F606" s="14" t="s">
        <v>904</v>
      </c>
      <c r="G606" s="14" t="s">
        <v>25</v>
      </c>
      <c r="H606" s="14" t="s">
        <v>920</v>
      </c>
      <c r="I606" s="14" t="s">
        <v>918</v>
      </c>
      <c r="J606" s="14" t="s">
        <v>915</v>
      </c>
      <c r="K606" s="14">
        <v>10</v>
      </c>
      <c r="L606" s="14">
        <v>1</v>
      </c>
      <c r="M606" s="14">
        <v>10</v>
      </c>
      <c r="N606" s="14">
        <v>9</v>
      </c>
      <c r="O606" s="14">
        <v>7</v>
      </c>
    </row>
    <row r="607" spans="1:15" x14ac:dyDescent="0.3">
      <c r="A607" s="14" t="s">
        <v>568</v>
      </c>
      <c r="B607" s="14">
        <v>38</v>
      </c>
      <c r="C607" s="14" t="s">
        <v>12</v>
      </c>
      <c r="D607" s="14" t="s">
        <v>45</v>
      </c>
      <c r="E607" s="15">
        <v>29810</v>
      </c>
      <c r="F607" s="14" t="s">
        <v>904</v>
      </c>
      <c r="G607" s="14" t="s">
        <v>25</v>
      </c>
      <c r="H607" s="14" t="s">
        <v>920</v>
      </c>
      <c r="I607" s="14" t="s">
        <v>922</v>
      </c>
      <c r="J607" s="14" t="s">
        <v>915</v>
      </c>
      <c r="K607" s="14">
        <v>20</v>
      </c>
      <c r="L607" s="14">
        <v>2</v>
      </c>
      <c r="M607" s="14">
        <v>13</v>
      </c>
      <c r="N607" s="14">
        <v>4</v>
      </c>
      <c r="O607" s="14">
        <v>1</v>
      </c>
    </row>
    <row r="608" spans="1:15" x14ac:dyDescent="0.3">
      <c r="A608" s="14" t="s">
        <v>569</v>
      </c>
      <c r="B608" s="14">
        <v>34</v>
      </c>
      <c r="C608" s="14" t="s">
        <v>7</v>
      </c>
      <c r="D608" s="14" t="s">
        <v>29</v>
      </c>
      <c r="E608" s="15">
        <v>105330</v>
      </c>
      <c r="F608" s="14" t="s">
        <v>9</v>
      </c>
      <c r="G608" s="14" t="s">
        <v>59</v>
      </c>
      <c r="H608" s="14" t="s">
        <v>920</v>
      </c>
      <c r="I608" s="14" t="s">
        <v>916</v>
      </c>
      <c r="J608" s="14" t="s">
        <v>915</v>
      </c>
      <c r="K608" s="14">
        <v>10</v>
      </c>
      <c r="L608" s="14">
        <v>1</v>
      </c>
      <c r="M608" s="14">
        <v>6</v>
      </c>
      <c r="N608" s="14">
        <v>5</v>
      </c>
      <c r="O608" s="14">
        <v>1</v>
      </c>
    </row>
    <row r="609" spans="1:15" x14ac:dyDescent="0.3">
      <c r="A609" s="14" t="s">
        <v>570</v>
      </c>
      <c r="B609" s="14">
        <v>49</v>
      </c>
      <c r="C609" s="14" t="s">
        <v>12</v>
      </c>
      <c r="D609" s="14" t="s">
        <v>29</v>
      </c>
      <c r="E609" s="15">
        <v>43110</v>
      </c>
      <c r="F609" s="14" t="s">
        <v>904</v>
      </c>
      <c r="G609" s="14" t="s">
        <v>14</v>
      </c>
      <c r="H609" s="14" t="s">
        <v>63</v>
      </c>
      <c r="I609" s="14" t="s">
        <v>918</v>
      </c>
      <c r="J609" s="14" t="s">
        <v>915</v>
      </c>
      <c r="K609" s="14">
        <v>10</v>
      </c>
      <c r="L609" s="14">
        <v>1</v>
      </c>
      <c r="M609" s="14">
        <v>9</v>
      </c>
      <c r="N609" s="14">
        <v>9</v>
      </c>
      <c r="O609" s="14">
        <v>7</v>
      </c>
    </row>
    <row r="610" spans="1:15" x14ac:dyDescent="0.3">
      <c r="A610" s="14" t="s">
        <v>571</v>
      </c>
      <c r="B610" s="14">
        <v>55</v>
      </c>
      <c r="C610" s="14" t="s">
        <v>7</v>
      </c>
      <c r="D610" s="14" t="s">
        <v>17</v>
      </c>
      <c r="E610" s="15">
        <v>52630</v>
      </c>
      <c r="F610" s="14" t="s">
        <v>904</v>
      </c>
      <c r="G610" s="14" t="s">
        <v>25</v>
      </c>
      <c r="H610" s="14" t="s">
        <v>919</v>
      </c>
      <c r="I610" s="14" t="s">
        <v>916</v>
      </c>
      <c r="J610" s="14" t="s">
        <v>915</v>
      </c>
      <c r="K610" s="14">
        <v>40</v>
      </c>
      <c r="L610" s="14">
        <v>4</v>
      </c>
      <c r="M610" s="14">
        <v>12</v>
      </c>
      <c r="N610" s="14">
        <v>9</v>
      </c>
      <c r="O610" s="14">
        <v>7</v>
      </c>
    </row>
    <row r="611" spans="1:15" x14ac:dyDescent="0.3">
      <c r="A611" s="14" t="s">
        <v>572</v>
      </c>
      <c r="B611" s="14">
        <v>43</v>
      </c>
      <c r="C611" s="14" t="s">
        <v>12</v>
      </c>
      <c r="D611" s="14" t="s">
        <v>48</v>
      </c>
      <c r="E611" s="15">
        <v>46350</v>
      </c>
      <c r="F611" s="14" t="s">
        <v>22</v>
      </c>
      <c r="G611" s="14" t="s">
        <v>25</v>
      </c>
      <c r="H611" s="14" t="s">
        <v>920</v>
      </c>
      <c r="I611" s="14" t="s">
        <v>918</v>
      </c>
      <c r="J611" s="14" t="s">
        <v>915</v>
      </c>
      <c r="K611" s="14">
        <v>60</v>
      </c>
      <c r="L611" s="14">
        <v>6</v>
      </c>
      <c r="M611" s="14">
        <v>22</v>
      </c>
      <c r="N611" s="14">
        <v>4</v>
      </c>
      <c r="O611" s="14">
        <v>1</v>
      </c>
    </row>
    <row r="612" spans="1:15" x14ac:dyDescent="0.3">
      <c r="A612" s="14" t="s">
        <v>573</v>
      </c>
      <c r="B612" s="14">
        <v>27</v>
      </c>
      <c r="C612" s="14" t="s">
        <v>7</v>
      </c>
      <c r="D612" s="14" t="s">
        <v>17</v>
      </c>
      <c r="E612" s="15">
        <v>39800</v>
      </c>
      <c r="F612" s="14" t="s">
        <v>904</v>
      </c>
      <c r="G612" s="14" t="s">
        <v>25</v>
      </c>
      <c r="H612" s="14" t="s">
        <v>917</v>
      </c>
      <c r="I612" s="14" t="s">
        <v>922</v>
      </c>
      <c r="J612" s="14" t="s">
        <v>921</v>
      </c>
      <c r="K612" s="14">
        <v>10</v>
      </c>
      <c r="L612" s="14">
        <v>1</v>
      </c>
      <c r="M612" s="14">
        <v>9</v>
      </c>
      <c r="N612" s="14">
        <v>9</v>
      </c>
      <c r="O612" s="14">
        <v>0</v>
      </c>
    </row>
    <row r="613" spans="1:15" x14ac:dyDescent="0.3">
      <c r="A613" s="14" t="s">
        <v>451</v>
      </c>
      <c r="B613" s="14">
        <v>35</v>
      </c>
      <c r="C613" s="14" t="s">
        <v>7</v>
      </c>
      <c r="D613" s="14" t="s">
        <v>32</v>
      </c>
      <c r="E613" s="15">
        <v>108170</v>
      </c>
      <c r="F613" s="14" t="s">
        <v>22</v>
      </c>
      <c r="G613" s="14" t="s">
        <v>59</v>
      </c>
      <c r="H613" s="14" t="s">
        <v>923</v>
      </c>
      <c r="I613" s="14" t="s">
        <v>916</v>
      </c>
      <c r="J613" s="14" t="s">
        <v>915</v>
      </c>
      <c r="K613" s="14">
        <v>30</v>
      </c>
      <c r="L613" s="14">
        <v>3</v>
      </c>
      <c r="M613" s="14">
        <v>17</v>
      </c>
      <c r="N613" s="14">
        <v>8</v>
      </c>
      <c r="O613" s="14">
        <v>1</v>
      </c>
    </row>
    <row r="614" spans="1:15" x14ac:dyDescent="0.3">
      <c r="A614" s="14" t="s">
        <v>574</v>
      </c>
      <c r="B614" s="14">
        <v>28</v>
      </c>
      <c r="C614" s="14" t="s">
        <v>12</v>
      </c>
      <c r="D614" s="14" t="s">
        <v>32</v>
      </c>
      <c r="E614" s="15">
        <v>69730</v>
      </c>
      <c r="F614" s="14" t="s">
        <v>22</v>
      </c>
      <c r="G614" s="14" t="s">
        <v>20</v>
      </c>
      <c r="H614" s="14" t="s">
        <v>63</v>
      </c>
      <c r="I614" s="14" t="s">
        <v>918</v>
      </c>
      <c r="J614" s="14" t="s">
        <v>921</v>
      </c>
      <c r="K614" s="14">
        <v>10</v>
      </c>
      <c r="L614" s="14">
        <v>1</v>
      </c>
      <c r="M614" s="14">
        <v>8</v>
      </c>
      <c r="N614" s="14">
        <v>8</v>
      </c>
      <c r="O614" s="14">
        <v>7</v>
      </c>
    </row>
    <row r="615" spans="1:15" x14ac:dyDescent="0.3">
      <c r="A615" s="14" t="s">
        <v>575</v>
      </c>
      <c r="B615" s="14">
        <v>34</v>
      </c>
      <c r="C615" s="14" t="s">
        <v>7</v>
      </c>
      <c r="D615" s="14" t="s">
        <v>17</v>
      </c>
      <c r="E615" s="15">
        <v>110200</v>
      </c>
      <c r="F615" s="14" t="s">
        <v>904</v>
      </c>
      <c r="G615" s="14" t="s">
        <v>59</v>
      </c>
      <c r="H615" s="14" t="s">
        <v>24</v>
      </c>
      <c r="I615" s="14" t="s">
        <v>918</v>
      </c>
      <c r="J615" s="14" t="s">
        <v>915</v>
      </c>
      <c r="K615" s="14">
        <v>0</v>
      </c>
      <c r="L615" s="14">
        <v>0</v>
      </c>
      <c r="M615" s="14">
        <v>4</v>
      </c>
      <c r="N615" s="14">
        <v>3</v>
      </c>
      <c r="O615" s="14">
        <v>0</v>
      </c>
    </row>
    <row r="616" spans="1:15" x14ac:dyDescent="0.3">
      <c r="A616" s="14" t="s">
        <v>576</v>
      </c>
      <c r="B616" s="14">
        <v>26</v>
      </c>
      <c r="C616" s="14" t="s">
        <v>7</v>
      </c>
      <c r="D616" s="14" t="s">
        <v>13</v>
      </c>
      <c r="E616" s="15">
        <v>116090</v>
      </c>
      <c r="F616" s="14" t="s">
        <v>22</v>
      </c>
      <c r="G616" s="14" t="s">
        <v>59</v>
      </c>
      <c r="H616" s="14" t="s">
        <v>919</v>
      </c>
      <c r="I616" s="14" t="s">
        <v>918</v>
      </c>
      <c r="J616" s="14" t="s">
        <v>921</v>
      </c>
      <c r="K616" s="14">
        <v>10</v>
      </c>
      <c r="L616" s="14">
        <v>1</v>
      </c>
      <c r="M616" s="14">
        <v>8</v>
      </c>
      <c r="N616" s="14">
        <v>8</v>
      </c>
      <c r="O616" s="14">
        <v>1</v>
      </c>
    </row>
    <row r="617" spans="1:15" x14ac:dyDescent="0.3">
      <c r="A617" s="14" t="s">
        <v>494</v>
      </c>
      <c r="B617" s="14">
        <v>27</v>
      </c>
      <c r="C617" s="14" t="s">
        <v>7</v>
      </c>
      <c r="D617" s="14" t="s">
        <v>8</v>
      </c>
      <c r="E617" s="15">
        <v>52140</v>
      </c>
      <c r="F617" s="14" t="s">
        <v>9</v>
      </c>
      <c r="G617" s="14" t="s">
        <v>59</v>
      </c>
      <c r="H617" s="14" t="s">
        <v>919</v>
      </c>
      <c r="I617" s="14" t="s">
        <v>918</v>
      </c>
      <c r="J617" s="14" t="s">
        <v>915</v>
      </c>
      <c r="K617" s="14">
        <v>10</v>
      </c>
      <c r="L617" s="14">
        <v>1</v>
      </c>
      <c r="M617" s="14">
        <v>0</v>
      </c>
      <c r="N617" s="14">
        <v>0</v>
      </c>
      <c r="O617" s="14">
        <v>0</v>
      </c>
    </row>
    <row r="618" spans="1:15" x14ac:dyDescent="0.3">
      <c r="A618" s="14" t="s">
        <v>213</v>
      </c>
      <c r="B618" s="14">
        <v>51</v>
      </c>
      <c r="C618" s="14" t="s">
        <v>7</v>
      </c>
      <c r="D618" s="14" t="s">
        <v>19</v>
      </c>
      <c r="E618" s="15">
        <v>32810</v>
      </c>
      <c r="F618" s="14" t="s">
        <v>22</v>
      </c>
      <c r="G618" s="14" t="s">
        <v>10</v>
      </c>
      <c r="H618" s="14" t="s">
        <v>63</v>
      </c>
      <c r="I618" s="14" t="s">
        <v>918</v>
      </c>
      <c r="J618" s="14" t="s">
        <v>915</v>
      </c>
      <c r="K618" s="14">
        <v>20</v>
      </c>
      <c r="L618" s="14">
        <v>2</v>
      </c>
      <c r="M618" s="14">
        <v>29</v>
      </c>
      <c r="N618" s="14">
        <v>20</v>
      </c>
      <c r="O618" s="14">
        <v>4</v>
      </c>
    </row>
    <row r="619" spans="1:15" x14ac:dyDescent="0.3">
      <c r="A619" s="14" t="s">
        <v>577</v>
      </c>
      <c r="B619" s="14">
        <v>44</v>
      </c>
      <c r="C619" s="14" t="s">
        <v>7</v>
      </c>
      <c r="D619" s="14" t="s">
        <v>50</v>
      </c>
      <c r="E619" s="15">
        <v>59430</v>
      </c>
      <c r="F619" s="14" t="s">
        <v>22</v>
      </c>
      <c r="G619" s="14" t="s">
        <v>14</v>
      </c>
      <c r="H619" s="14" t="s">
        <v>919</v>
      </c>
      <c r="I619" s="14" t="s">
        <v>916</v>
      </c>
      <c r="J619" s="14" t="s">
        <v>915</v>
      </c>
      <c r="K619" s="14">
        <v>90</v>
      </c>
      <c r="L619" s="14">
        <v>9</v>
      </c>
      <c r="M619" s="14">
        <v>10</v>
      </c>
      <c r="N619" s="14">
        <v>5</v>
      </c>
      <c r="O619" s="14">
        <v>2</v>
      </c>
    </row>
    <row r="620" spans="1:15" x14ac:dyDescent="0.3">
      <c r="A620" s="14" t="s">
        <v>578</v>
      </c>
      <c r="B620" s="14">
        <v>25</v>
      </c>
      <c r="C620" s="14" t="s">
        <v>7</v>
      </c>
      <c r="D620" s="14" t="s">
        <v>17</v>
      </c>
      <c r="E620" s="15">
        <v>46990</v>
      </c>
      <c r="F620" s="14" t="s">
        <v>9</v>
      </c>
      <c r="G620" s="14" t="s">
        <v>25</v>
      </c>
      <c r="H620" s="14" t="s">
        <v>919</v>
      </c>
      <c r="I620" s="14" t="s">
        <v>916</v>
      </c>
      <c r="J620" s="14" t="s">
        <v>915</v>
      </c>
      <c r="K620" s="14">
        <v>70</v>
      </c>
      <c r="L620" s="14">
        <v>7</v>
      </c>
      <c r="M620" s="14">
        <v>6</v>
      </c>
      <c r="N620" s="14">
        <v>4</v>
      </c>
      <c r="O620" s="14">
        <v>0</v>
      </c>
    </row>
    <row r="621" spans="1:15" x14ac:dyDescent="0.3">
      <c r="A621" s="14" t="s">
        <v>168</v>
      </c>
      <c r="B621" s="14">
        <v>33</v>
      </c>
      <c r="C621" s="14" t="s">
        <v>7</v>
      </c>
      <c r="D621" s="14" t="s">
        <v>29</v>
      </c>
      <c r="E621" s="15">
        <v>33560</v>
      </c>
      <c r="F621" s="14" t="s">
        <v>904</v>
      </c>
      <c r="G621" s="14" t="s">
        <v>14</v>
      </c>
      <c r="H621" s="14" t="s">
        <v>919</v>
      </c>
      <c r="I621" s="14" t="s">
        <v>922</v>
      </c>
      <c r="J621" s="14" t="s">
        <v>915</v>
      </c>
      <c r="K621" s="14">
        <v>10</v>
      </c>
      <c r="L621" s="14">
        <v>1</v>
      </c>
      <c r="M621" s="14">
        <v>9</v>
      </c>
      <c r="N621" s="14">
        <v>9</v>
      </c>
      <c r="O621" s="14">
        <v>0</v>
      </c>
    </row>
    <row r="622" spans="1:15" x14ac:dyDescent="0.3">
      <c r="A622" s="14" t="s">
        <v>579</v>
      </c>
      <c r="B622" s="14">
        <v>35</v>
      </c>
      <c r="C622" s="14" t="s">
        <v>7</v>
      </c>
      <c r="D622" s="14" t="s">
        <v>32</v>
      </c>
      <c r="E622" s="15">
        <v>33890</v>
      </c>
      <c r="F622" s="14" t="s">
        <v>904</v>
      </c>
      <c r="G622" s="14" t="s">
        <v>14</v>
      </c>
      <c r="H622" s="14" t="s">
        <v>919</v>
      </c>
      <c r="I622" s="14" t="s">
        <v>916</v>
      </c>
      <c r="J622" s="14" t="s">
        <v>915</v>
      </c>
      <c r="K622" s="14">
        <v>10</v>
      </c>
      <c r="L622" s="14">
        <v>1</v>
      </c>
      <c r="M622" s="14">
        <v>6</v>
      </c>
      <c r="N622" s="14">
        <v>6</v>
      </c>
      <c r="O622" s="14">
        <v>1</v>
      </c>
    </row>
    <row r="623" spans="1:15" x14ac:dyDescent="0.3">
      <c r="A623" s="14" t="s">
        <v>580</v>
      </c>
      <c r="B623" s="14">
        <v>36</v>
      </c>
      <c r="C623" s="14" t="s">
        <v>7</v>
      </c>
      <c r="D623" s="14" t="s">
        <v>17</v>
      </c>
      <c r="E623" s="15">
        <v>51740</v>
      </c>
      <c r="F623" s="14" t="s">
        <v>9</v>
      </c>
      <c r="G623" s="14" t="s">
        <v>20</v>
      </c>
      <c r="H623" s="14" t="s">
        <v>920</v>
      </c>
      <c r="I623" s="14" t="s">
        <v>918</v>
      </c>
      <c r="J623" s="14" t="s">
        <v>921</v>
      </c>
      <c r="K623" s="14">
        <v>10</v>
      </c>
      <c r="L623" s="14">
        <v>1</v>
      </c>
      <c r="M623" s="14">
        <v>18</v>
      </c>
      <c r="N623" s="14">
        <v>18</v>
      </c>
      <c r="O623" s="14">
        <v>4</v>
      </c>
    </row>
    <row r="624" spans="1:15" x14ac:dyDescent="0.3">
      <c r="A624" s="14" t="s">
        <v>581</v>
      </c>
      <c r="B624" s="14">
        <v>32</v>
      </c>
      <c r="C624" s="14" t="s">
        <v>7</v>
      </c>
      <c r="D624" s="14" t="s">
        <v>8</v>
      </c>
      <c r="E624" s="15">
        <v>51650</v>
      </c>
      <c r="F624" s="14" t="s">
        <v>22</v>
      </c>
      <c r="G624" s="14" t="s">
        <v>25</v>
      </c>
      <c r="H624" s="14" t="s">
        <v>920</v>
      </c>
      <c r="I624" s="14" t="s">
        <v>922</v>
      </c>
      <c r="J624" s="14" t="s">
        <v>915</v>
      </c>
      <c r="K624" s="14">
        <v>20</v>
      </c>
      <c r="L624" s="14">
        <v>2</v>
      </c>
      <c r="M624" s="14">
        <v>8</v>
      </c>
      <c r="N624" s="14">
        <v>5</v>
      </c>
      <c r="O624" s="14">
        <v>0</v>
      </c>
    </row>
    <row r="625" spans="1:15" x14ac:dyDescent="0.3">
      <c r="A625" s="14" t="s">
        <v>582</v>
      </c>
      <c r="B625" s="14">
        <v>30</v>
      </c>
      <c r="C625" s="14" t="s">
        <v>12</v>
      </c>
      <c r="D625" s="14" t="s">
        <v>45</v>
      </c>
      <c r="E625" s="15">
        <v>115980</v>
      </c>
      <c r="F625" s="14" t="s">
        <v>904</v>
      </c>
      <c r="G625" s="14" t="s">
        <v>59</v>
      </c>
      <c r="H625" s="14" t="s">
        <v>920</v>
      </c>
      <c r="I625" s="14" t="s">
        <v>922</v>
      </c>
      <c r="J625" s="14" t="s">
        <v>915</v>
      </c>
      <c r="K625" s="14">
        <v>90</v>
      </c>
      <c r="L625" s="14">
        <v>9</v>
      </c>
      <c r="M625" s="14">
        <v>10</v>
      </c>
      <c r="N625" s="14">
        <v>5</v>
      </c>
      <c r="O625" s="14">
        <v>0</v>
      </c>
    </row>
    <row r="626" spans="1:15" x14ac:dyDescent="0.3">
      <c r="A626" s="14" t="s">
        <v>583</v>
      </c>
      <c r="B626" s="14">
        <v>53</v>
      </c>
      <c r="C626" s="14" t="s">
        <v>12</v>
      </c>
      <c r="D626" s="14" t="s">
        <v>24</v>
      </c>
      <c r="E626" s="15">
        <v>58370</v>
      </c>
      <c r="F626" s="14" t="s">
        <v>22</v>
      </c>
      <c r="G626" s="14" t="s">
        <v>25</v>
      </c>
      <c r="H626" s="14" t="s">
        <v>63</v>
      </c>
      <c r="I626" s="14" t="s">
        <v>918</v>
      </c>
      <c r="J626" s="14" t="s">
        <v>921</v>
      </c>
      <c r="K626" s="14">
        <v>70</v>
      </c>
      <c r="L626" s="14">
        <v>7</v>
      </c>
      <c r="M626" s="14">
        <v>35</v>
      </c>
      <c r="N626" s="14">
        <v>5</v>
      </c>
      <c r="O626" s="14">
        <v>0</v>
      </c>
    </row>
    <row r="627" spans="1:15" x14ac:dyDescent="0.3">
      <c r="A627" s="14" t="s">
        <v>584</v>
      </c>
      <c r="B627" s="14">
        <v>45</v>
      </c>
      <c r="C627" s="14" t="s">
        <v>12</v>
      </c>
      <c r="D627" s="14" t="s">
        <v>50</v>
      </c>
      <c r="E627" s="15">
        <v>59430</v>
      </c>
      <c r="F627" s="14" t="s">
        <v>9</v>
      </c>
      <c r="G627" s="14" t="s">
        <v>25</v>
      </c>
      <c r="H627" s="14" t="s">
        <v>63</v>
      </c>
      <c r="I627" s="14" t="s">
        <v>922</v>
      </c>
      <c r="J627" s="14" t="s">
        <v>921</v>
      </c>
      <c r="K627" s="14">
        <v>40</v>
      </c>
      <c r="L627" s="14">
        <v>4</v>
      </c>
      <c r="M627" s="14">
        <v>18</v>
      </c>
      <c r="N627" s="14">
        <v>5</v>
      </c>
      <c r="O627" s="14">
        <v>0</v>
      </c>
    </row>
    <row r="628" spans="1:15" x14ac:dyDescent="0.3">
      <c r="A628" s="14" t="s">
        <v>585</v>
      </c>
      <c r="B628" s="14">
        <v>32</v>
      </c>
      <c r="C628" s="14" t="s">
        <v>12</v>
      </c>
      <c r="D628" s="14" t="s">
        <v>29</v>
      </c>
      <c r="E628" s="15">
        <v>106670</v>
      </c>
      <c r="F628" s="14" t="s">
        <v>9</v>
      </c>
      <c r="G628" s="14" t="s">
        <v>25</v>
      </c>
      <c r="H628" s="14" t="s">
        <v>919</v>
      </c>
      <c r="I628" s="14" t="s">
        <v>918</v>
      </c>
      <c r="J628" s="14" t="s">
        <v>915</v>
      </c>
      <c r="K628" s="14">
        <v>50</v>
      </c>
      <c r="L628" s="14">
        <v>5</v>
      </c>
      <c r="M628" s="14">
        <v>9</v>
      </c>
      <c r="N628" s="14">
        <v>5</v>
      </c>
      <c r="O628" s="14">
        <v>1</v>
      </c>
    </row>
    <row r="629" spans="1:15" x14ac:dyDescent="0.3">
      <c r="A629" s="14" t="s">
        <v>586</v>
      </c>
      <c r="B629" s="14">
        <v>52</v>
      </c>
      <c r="C629" s="14" t="s">
        <v>12</v>
      </c>
      <c r="D629" s="14" t="s">
        <v>50</v>
      </c>
      <c r="E629" s="15">
        <v>44850</v>
      </c>
      <c r="F629" s="14" t="s">
        <v>9</v>
      </c>
      <c r="G629" s="14" t="s">
        <v>20</v>
      </c>
      <c r="H629" s="14" t="s">
        <v>919</v>
      </c>
      <c r="I629" s="14" t="s">
        <v>918</v>
      </c>
      <c r="J629" s="14" t="s">
        <v>915</v>
      </c>
      <c r="K629" s="14">
        <v>30</v>
      </c>
      <c r="L629" s="14">
        <v>3</v>
      </c>
      <c r="M629" s="14">
        <v>31</v>
      </c>
      <c r="N629" s="14">
        <v>9</v>
      </c>
      <c r="O629" s="14">
        <v>0</v>
      </c>
    </row>
    <row r="630" spans="1:15" x14ac:dyDescent="0.3">
      <c r="A630" s="14" t="s">
        <v>431</v>
      </c>
      <c r="B630" s="14">
        <v>37</v>
      </c>
      <c r="C630" s="14" t="s">
        <v>12</v>
      </c>
      <c r="D630" s="14" t="s">
        <v>50</v>
      </c>
      <c r="E630" s="15">
        <v>75600</v>
      </c>
      <c r="F630" s="14" t="s">
        <v>9</v>
      </c>
      <c r="G630" s="14" t="s">
        <v>25</v>
      </c>
      <c r="H630" s="14" t="s">
        <v>63</v>
      </c>
      <c r="I630" s="14" t="s">
        <v>922</v>
      </c>
      <c r="J630" s="14" t="s">
        <v>915</v>
      </c>
      <c r="K630" s="14">
        <v>40</v>
      </c>
      <c r="L630" s="14">
        <v>4</v>
      </c>
      <c r="M630" s="14">
        <v>9</v>
      </c>
      <c r="N630" s="14">
        <v>1</v>
      </c>
      <c r="O630" s="14">
        <v>0</v>
      </c>
    </row>
    <row r="631" spans="1:15" x14ac:dyDescent="0.3">
      <c r="A631" s="14" t="s">
        <v>587</v>
      </c>
      <c r="B631" s="14">
        <v>28</v>
      </c>
      <c r="C631" s="14" t="s">
        <v>7</v>
      </c>
      <c r="D631" s="14" t="s">
        <v>50</v>
      </c>
      <c r="E631" s="15">
        <v>69120</v>
      </c>
      <c r="F631" s="14" t="s">
        <v>904</v>
      </c>
      <c r="G631" s="14" t="s">
        <v>25</v>
      </c>
      <c r="H631" s="14" t="s">
        <v>919</v>
      </c>
      <c r="I631" s="14" t="s">
        <v>922</v>
      </c>
      <c r="J631" s="14" t="s">
        <v>915</v>
      </c>
      <c r="K631" s="14">
        <v>10</v>
      </c>
      <c r="L631" s="14">
        <v>1</v>
      </c>
      <c r="M631" s="14">
        <v>6</v>
      </c>
      <c r="N631" s="14">
        <v>5</v>
      </c>
      <c r="O631" s="14">
        <v>0</v>
      </c>
    </row>
    <row r="632" spans="1:15" x14ac:dyDescent="0.3">
      <c r="A632" s="14" t="s">
        <v>86</v>
      </c>
      <c r="B632" s="14">
        <v>22</v>
      </c>
      <c r="C632" s="14" t="s">
        <v>7</v>
      </c>
      <c r="D632" s="14" t="s">
        <v>17</v>
      </c>
      <c r="E632" s="15">
        <v>31200</v>
      </c>
      <c r="F632" s="14" t="s">
        <v>904</v>
      </c>
      <c r="G632" s="14" t="s">
        <v>20</v>
      </c>
      <c r="H632" s="14" t="s">
        <v>920</v>
      </c>
      <c r="I632" s="14" t="s">
        <v>918</v>
      </c>
      <c r="J632" s="14" t="s">
        <v>915</v>
      </c>
      <c r="K632" s="14">
        <v>60</v>
      </c>
      <c r="L632" s="14">
        <v>6</v>
      </c>
      <c r="M632" s="14">
        <v>4</v>
      </c>
      <c r="N632" s="14">
        <v>2</v>
      </c>
      <c r="O632" s="14">
        <v>2</v>
      </c>
    </row>
    <row r="633" spans="1:15" x14ac:dyDescent="0.3">
      <c r="A633" s="14" t="s">
        <v>945</v>
      </c>
      <c r="B633" s="14">
        <v>44</v>
      </c>
      <c r="C633" s="14" t="s">
        <v>12</v>
      </c>
      <c r="D633" s="14" t="s">
        <v>29</v>
      </c>
      <c r="E633" s="15">
        <v>42160</v>
      </c>
      <c r="F633" s="14" t="s">
        <v>22</v>
      </c>
      <c r="G633" s="14" t="s">
        <v>14</v>
      </c>
      <c r="H633" s="14" t="s">
        <v>920</v>
      </c>
      <c r="I633" s="14" t="s">
        <v>918</v>
      </c>
      <c r="J633" s="14" t="s">
        <v>921</v>
      </c>
      <c r="K633" s="14">
        <v>20</v>
      </c>
      <c r="L633" s="14">
        <v>2</v>
      </c>
      <c r="M633" s="14">
        <v>10</v>
      </c>
      <c r="N633" s="14">
        <v>3</v>
      </c>
      <c r="O633" s="14">
        <v>0</v>
      </c>
    </row>
    <row r="634" spans="1:15" x14ac:dyDescent="0.3">
      <c r="A634" s="14" t="s">
        <v>588</v>
      </c>
      <c r="B634" s="14">
        <v>42</v>
      </c>
      <c r="C634" s="14" t="s">
        <v>12</v>
      </c>
      <c r="D634" s="14" t="s">
        <v>63</v>
      </c>
      <c r="E634" s="15">
        <v>110830</v>
      </c>
      <c r="F634" s="14" t="s">
        <v>904</v>
      </c>
      <c r="G634" s="14" t="s">
        <v>20</v>
      </c>
      <c r="H634" s="14" t="s">
        <v>919</v>
      </c>
      <c r="I634" s="14" t="s">
        <v>916</v>
      </c>
      <c r="J634" s="14" t="s">
        <v>921</v>
      </c>
      <c r="K634" s="14">
        <v>50</v>
      </c>
      <c r="L634" s="14">
        <v>5</v>
      </c>
      <c r="M634" s="14">
        <v>8</v>
      </c>
      <c r="N634" s="14">
        <v>2</v>
      </c>
      <c r="O634" s="14">
        <v>2</v>
      </c>
    </row>
    <row r="635" spans="1:15" x14ac:dyDescent="0.3">
      <c r="A635" s="14" t="s">
        <v>456</v>
      </c>
      <c r="B635" s="14">
        <v>36</v>
      </c>
      <c r="C635" s="14" t="s">
        <v>7</v>
      </c>
      <c r="D635" s="14" t="s">
        <v>17</v>
      </c>
      <c r="E635" s="15">
        <v>83180</v>
      </c>
      <c r="F635" s="14" t="s">
        <v>22</v>
      </c>
      <c r="G635" s="14" t="s">
        <v>14</v>
      </c>
      <c r="H635" s="14" t="s">
        <v>920</v>
      </c>
      <c r="I635" s="14" t="s">
        <v>918</v>
      </c>
      <c r="J635" s="14" t="s">
        <v>915</v>
      </c>
      <c r="K635" s="14">
        <v>0</v>
      </c>
      <c r="L635" s="14">
        <v>0</v>
      </c>
      <c r="M635" s="14">
        <v>6</v>
      </c>
      <c r="N635" s="14">
        <v>5</v>
      </c>
      <c r="O635" s="14">
        <v>0</v>
      </c>
    </row>
    <row r="636" spans="1:15" x14ac:dyDescent="0.3">
      <c r="A636" s="14" t="s">
        <v>589</v>
      </c>
      <c r="B636" s="14">
        <v>25</v>
      </c>
      <c r="C636" s="14" t="s">
        <v>12</v>
      </c>
      <c r="D636" s="14" t="s">
        <v>24</v>
      </c>
      <c r="E636" s="15">
        <v>87620</v>
      </c>
      <c r="F636" s="14" t="s">
        <v>904</v>
      </c>
      <c r="G636" s="14" t="s">
        <v>25</v>
      </c>
      <c r="H636" s="14" t="s">
        <v>923</v>
      </c>
      <c r="I636" s="14" t="s">
        <v>918</v>
      </c>
      <c r="J636" s="14" t="s">
        <v>921</v>
      </c>
      <c r="K636" s="14">
        <v>10</v>
      </c>
      <c r="L636" s="14">
        <v>1</v>
      </c>
      <c r="M636" s="14">
        <v>5</v>
      </c>
      <c r="N636" s="14">
        <v>5</v>
      </c>
      <c r="O636" s="14">
        <v>0</v>
      </c>
    </row>
    <row r="637" spans="1:15" x14ac:dyDescent="0.3">
      <c r="A637" s="14" t="s">
        <v>590</v>
      </c>
      <c r="B637" s="14">
        <v>35</v>
      </c>
      <c r="C637" s="14" t="s">
        <v>12</v>
      </c>
      <c r="D637" s="14" t="s">
        <v>37</v>
      </c>
      <c r="E637" s="15">
        <v>46750</v>
      </c>
      <c r="F637" s="14" t="s">
        <v>9</v>
      </c>
      <c r="G637" s="14" t="s">
        <v>20</v>
      </c>
      <c r="H637" s="14" t="s">
        <v>920</v>
      </c>
      <c r="I637" s="14" t="s">
        <v>918</v>
      </c>
      <c r="J637" s="14" t="s">
        <v>921</v>
      </c>
      <c r="K637" s="14">
        <v>10</v>
      </c>
      <c r="L637" s="14">
        <v>1</v>
      </c>
      <c r="M637" s="14">
        <v>17</v>
      </c>
      <c r="N637" s="14">
        <v>17</v>
      </c>
      <c r="O637" s="14">
        <v>5</v>
      </c>
    </row>
    <row r="638" spans="1:15" x14ac:dyDescent="0.3">
      <c r="A638" s="14" t="s">
        <v>591</v>
      </c>
      <c r="B638" s="14">
        <v>35</v>
      </c>
      <c r="C638" s="14" t="s">
        <v>12</v>
      </c>
      <c r="D638" s="14" t="s">
        <v>17</v>
      </c>
      <c r="E638" s="15">
        <v>78540</v>
      </c>
      <c r="F638" s="14" t="s">
        <v>9</v>
      </c>
      <c r="G638" s="14" t="s">
        <v>25</v>
      </c>
      <c r="H638" s="14" t="s">
        <v>920</v>
      </c>
      <c r="I638" s="14" t="s">
        <v>922</v>
      </c>
      <c r="J638" s="14" t="s">
        <v>921</v>
      </c>
      <c r="K638" s="14">
        <v>10</v>
      </c>
      <c r="L638" s="14">
        <v>1</v>
      </c>
      <c r="M638" s="14">
        <v>10</v>
      </c>
      <c r="N638" s="14">
        <v>10</v>
      </c>
      <c r="O638" s="14">
        <v>7</v>
      </c>
    </row>
    <row r="639" spans="1:15" x14ac:dyDescent="0.3">
      <c r="A639" s="14" t="s">
        <v>592</v>
      </c>
      <c r="B639" s="14">
        <v>32</v>
      </c>
      <c r="C639" s="14" t="s">
        <v>12</v>
      </c>
      <c r="D639" s="14" t="s">
        <v>19</v>
      </c>
      <c r="E639" s="15">
        <v>106930</v>
      </c>
      <c r="F639" s="14" t="s">
        <v>22</v>
      </c>
      <c r="G639" s="14" t="s">
        <v>25</v>
      </c>
      <c r="H639" s="14" t="s">
        <v>920</v>
      </c>
      <c r="I639" s="14" t="s">
        <v>922</v>
      </c>
      <c r="J639" s="14" t="s">
        <v>915</v>
      </c>
      <c r="K639" s="14">
        <v>0</v>
      </c>
      <c r="L639" s="14">
        <v>0</v>
      </c>
      <c r="M639" s="14">
        <v>4</v>
      </c>
      <c r="N639" s="14">
        <v>3</v>
      </c>
      <c r="O639" s="14">
        <v>0</v>
      </c>
    </row>
    <row r="640" spans="1:15" x14ac:dyDescent="0.3">
      <c r="A640" s="14" t="s">
        <v>593</v>
      </c>
      <c r="B640" s="14">
        <v>25</v>
      </c>
      <c r="C640" s="14" t="s">
        <v>7</v>
      </c>
      <c r="D640" s="14" t="s">
        <v>8</v>
      </c>
      <c r="E640" s="15">
        <v>77000</v>
      </c>
      <c r="F640" s="14" t="s">
        <v>904</v>
      </c>
      <c r="G640" s="14" t="s">
        <v>25</v>
      </c>
      <c r="H640" s="14" t="s">
        <v>63</v>
      </c>
      <c r="I640" s="14" t="s">
        <v>918</v>
      </c>
      <c r="J640" s="14" t="s">
        <v>915</v>
      </c>
      <c r="K640" s="14">
        <v>10</v>
      </c>
      <c r="L640" s="14">
        <v>1</v>
      </c>
      <c r="M640" s="14">
        <v>5</v>
      </c>
      <c r="N640" s="14">
        <v>5</v>
      </c>
      <c r="O640" s="14">
        <v>0</v>
      </c>
    </row>
    <row r="641" spans="1:15" x14ac:dyDescent="0.3">
      <c r="A641" s="14" t="s">
        <v>944</v>
      </c>
      <c r="B641" s="14">
        <v>49</v>
      </c>
      <c r="C641" s="14" t="s">
        <v>12</v>
      </c>
      <c r="D641" s="14" t="s">
        <v>923</v>
      </c>
      <c r="E641" s="15">
        <v>74920</v>
      </c>
      <c r="F641" s="14" t="s">
        <v>904</v>
      </c>
      <c r="G641" s="14" t="s">
        <v>14</v>
      </c>
      <c r="H641" s="14" t="s">
        <v>917</v>
      </c>
      <c r="I641" s="14" t="s">
        <v>918</v>
      </c>
      <c r="J641" s="14" t="s">
        <v>915</v>
      </c>
      <c r="K641" s="14">
        <v>20</v>
      </c>
      <c r="L641" s="14">
        <v>2</v>
      </c>
      <c r="M641" s="14">
        <v>7</v>
      </c>
      <c r="N641" s="14">
        <v>4</v>
      </c>
      <c r="O641" s="14">
        <v>0</v>
      </c>
    </row>
    <row r="642" spans="1:15" x14ac:dyDescent="0.3">
      <c r="A642" s="14" t="s">
        <v>594</v>
      </c>
      <c r="B642" s="14">
        <v>24</v>
      </c>
      <c r="C642" s="14" t="s">
        <v>7</v>
      </c>
      <c r="D642" s="14" t="s">
        <v>24</v>
      </c>
      <c r="E642" s="15">
        <v>36550</v>
      </c>
      <c r="F642" s="14" t="s">
        <v>904</v>
      </c>
      <c r="G642" s="14" t="s">
        <v>59</v>
      </c>
      <c r="H642" s="14" t="s">
        <v>920</v>
      </c>
      <c r="I642" s="14" t="s">
        <v>918</v>
      </c>
      <c r="J642" s="14" t="s">
        <v>915</v>
      </c>
      <c r="K642" s="14">
        <v>0</v>
      </c>
      <c r="L642" s="14">
        <v>0</v>
      </c>
      <c r="M642" s="14">
        <v>6</v>
      </c>
      <c r="N642" s="14">
        <v>5</v>
      </c>
      <c r="O642" s="14">
        <v>3</v>
      </c>
    </row>
    <row r="643" spans="1:15" x14ac:dyDescent="0.3">
      <c r="A643" s="14" t="s">
        <v>595</v>
      </c>
      <c r="B643" s="14">
        <v>32</v>
      </c>
      <c r="C643" s="14" t="s">
        <v>7</v>
      </c>
      <c r="D643" s="14" t="s">
        <v>50</v>
      </c>
      <c r="E643" s="15">
        <v>95950</v>
      </c>
      <c r="F643" s="14" t="s">
        <v>904</v>
      </c>
      <c r="G643" s="14" t="s">
        <v>46</v>
      </c>
      <c r="H643" s="14" t="s">
        <v>920</v>
      </c>
      <c r="I643" s="14" t="s">
        <v>918</v>
      </c>
      <c r="J643" s="14" t="s">
        <v>915</v>
      </c>
      <c r="K643" s="14">
        <v>10</v>
      </c>
      <c r="L643" s="14">
        <v>1</v>
      </c>
      <c r="M643" s="14">
        <v>10</v>
      </c>
      <c r="N643" s="14">
        <v>10</v>
      </c>
      <c r="O643" s="14">
        <v>5</v>
      </c>
    </row>
    <row r="644" spans="1:15" x14ac:dyDescent="0.3">
      <c r="A644" s="14" t="s">
        <v>596</v>
      </c>
      <c r="B644" s="14">
        <v>38</v>
      </c>
      <c r="C644" s="14" t="s">
        <v>7</v>
      </c>
      <c r="D644" s="14" t="s">
        <v>32</v>
      </c>
      <c r="E644" s="15">
        <v>85880</v>
      </c>
      <c r="F644" s="14" t="s">
        <v>22</v>
      </c>
      <c r="G644" s="14" t="s">
        <v>25</v>
      </c>
      <c r="H644" s="14" t="s">
        <v>63</v>
      </c>
      <c r="I644" s="14" t="s">
        <v>918</v>
      </c>
      <c r="J644" s="14" t="s">
        <v>915</v>
      </c>
      <c r="K644" s="14">
        <v>0</v>
      </c>
      <c r="L644" s="14">
        <v>0</v>
      </c>
      <c r="M644" s="14">
        <v>3</v>
      </c>
      <c r="N644" s="14">
        <v>2</v>
      </c>
      <c r="O644" s="14">
        <v>1</v>
      </c>
    </row>
    <row r="645" spans="1:15" x14ac:dyDescent="0.3">
      <c r="A645" s="14" t="s">
        <v>597</v>
      </c>
      <c r="B645" s="14">
        <v>42</v>
      </c>
      <c r="C645" s="14" t="s">
        <v>7</v>
      </c>
      <c r="D645" s="14" t="s">
        <v>17</v>
      </c>
      <c r="E645" s="15">
        <v>77910</v>
      </c>
      <c r="F645" s="14" t="s">
        <v>904</v>
      </c>
      <c r="G645" s="14" t="s">
        <v>59</v>
      </c>
      <c r="H645" s="14" t="s">
        <v>920</v>
      </c>
      <c r="I645" s="14" t="s">
        <v>918</v>
      </c>
      <c r="J645" s="14" t="s">
        <v>921</v>
      </c>
      <c r="K645" s="14">
        <v>20</v>
      </c>
      <c r="L645" s="14">
        <v>2</v>
      </c>
      <c r="M645" s="14">
        <v>17</v>
      </c>
      <c r="N645" s="14">
        <v>5</v>
      </c>
      <c r="O645" s="14">
        <v>1</v>
      </c>
    </row>
    <row r="646" spans="1:15" x14ac:dyDescent="0.3">
      <c r="A646" s="14" t="s">
        <v>598</v>
      </c>
      <c r="B646" s="14">
        <v>31</v>
      </c>
      <c r="C646" s="14" t="s">
        <v>7</v>
      </c>
      <c r="D646" s="14" t="s">
        <v>29</v>
      </c>
      <c r="E646" s="15">
        <v>116670</v>
      </c>
      <c r="F646" s="14" t="s">
        <v>22</v>
      </c>
      <c r="G646" s="14" t="s">
        <v>25</v>
      </c>
      <c r="H646" s="14" t="s">
        <v>920</v>
      </c>
      <c r="I646" s="14" t="s">
        <v>918</v>
      </c>
      <c r="J646" s="14" t="s">
        <v>921</v>
      </c>
      <c r="K646" s="14">
        <v>30</v>
      </c>
      <c r="L646" s="14">
        <v>3</v>
      </c>
      <c r="M646" s="14">
        <v>8</v>
      </c>
      <c r="N646" s="14">
        <v>6</v>
      </c>
      <c r="O646" s="14">
        <v>0</v>
      </c>
    </row>
    <row r="647" spans="1:15" x14ac:dyDescent="0.3">
      <c r="A647" s="14" t="s">
        <v>599</v>
      </c>
      <c r="B647" s="14">
        <v>29</v>
      </c>
      <c r="C647" s="14" t="s">
        <v>7</v>
      </c>
      <c r="D647" s="14" t="s">
        <v>13</v>
      </c>
      <c r="E647" s="15">
        <v>92190</v>
      </c>
      <c r="F647" s="14" t="s">
        <v>904</v>
      </c>
      <c r="G647" s="14" t="s">
        <v>25</v>
      </c>
      <c r="H647" s="14" t="s">
        <v>919</v>
      </c>
      <c r="I647" s="14" t="s">
        <v>922</v>
      </c>
      <c r="J647" s="14" t="s">
        <v>921</v>
      </c>
      <c r="K647" s="14">
        <v>60</v>
      </c>
      <c r="L647" s="14">
        <v>6</v>
      </c>
      <c r="M647" s="14">
        <v>5</v>
      </c>
      <c r="N647" s="14">
        <v>3</v>
      </c>
      <c r="O647" s="14">
        <v>0</v>
      </c>
    </row>
    <row r="648" spans="1:15" x14ac:dyDescent="0.3">
      <c r="A648" s="14" t="s">
        <v>600</v>
      </c>
      <c r="B648" s="14">
        <v>53</v>
      </c>
      <c r="C648" s="14" t="s">
        <v>12</v>
      </c>
      <c r="D648" s="14" t="s">
        <v>8</v>
      </c>
      <c r="E648" s="15">
        <v>71920</v>
      </c>
      <c r="F648" s="14" t="s">
        <v>9</v>
      </c>
      <c r="G648" s="14" t="s">
        <v>25</v>
      </c>
      <c r="H648" s="14" t="s">
        <v>63</v>
      </c>
      <c r="I648" s="14" t="s">
        <v>918</v>
      </c>
      <c r="J648" s="14" t="s">
        <v>915</v>
      </c>
      <c r="K648" s="14">
        <v>50</v>
      </c>
      <c r="L648" s="14">
        <v>5</v>
      </c>
      <c r="M648" s="14">
        <v>28</v>
      </c>
      <c r="N648" s="14">
        <v>2</v>
      </c>
      <c r="O648" s="14">
        <v>2</v>
      </c>
    </row>
    <row r="649" spans="1:15" x14ac:dyDescent="0.3">
      <c r="A649" s="14" t="s">
        <v>601</v>
      </c>
      <c r="B649" s="14">
        <v>35</v>
      </c>
      <c r="C649" s="14" t="s">
        <v>7</v>
      </c>
      <c r="D649" s="14" t="s">
        <v>17</v>
      </c>
      <c r="E649" s="15">
        <v>66370</v>
      </c>
      <c r="F649" s="14" t="s">
        <v>904</v>
      </c>
      <c r="G649" s="14" t="s">
        <v>25</v>
      </c>
      <c r="H649" s="14" t="s">
        <v>917</v>
      </c>
      <c r="I649" s="14" t="s">
        <v>918</v>
      </c>
      <c r="J649" s="14" t="s">
        <v>915</v>
      </c>
      <c r="K649" s="14">
        <v>30</v>
      </c>
      <c r="L649" s="14">
        <v>3</v>
      </c>
      <c r="M649" s="14">
        <v>16</v>
      </c>
      <c r="N649" s="14">
        <v>13</v>
      </c>
      <c r="O649" s="14">
        <v>4</v>
      </c>
    </row>
    <row r="650" spans="1:15" x14ac:dyDescent="0.3">
      <c r="A650" s="14" t="s">
        <v>602</v>
      </c>
      <c r="B650" s="14">
        <v>37</v>
      </c>
      <c r="C650" s="14" t="s">
        <v>12</v>
      </c>
      <c r="D650" s="14" t="s">
        <v>8</v>
      </c>
      <c r="E650" s="15">
        <v>39340</v>
      </c>
      <c r="F650" s="14" t="s">
        <v>904</v>
      </c>
      <c r="G650" s="14" t="s">
        <v>25</v>
      </c>
      <c r="H650" s="14" t="s">
        <v>919</v>
      </c>
      <c r="I650" s="14" t="s">
        <v>918</v>
      </c>
      <c r="J650" s="14" t="s">
        <v>915</v>
      </c>
      <c r="K650" s="14">
        <v>50</v>
      </c>
      <c r="L650" s="14">
        <v>5</v>
      </c>
      <c r="M650" s="14">
        <v>10</v>
      </c>
      <c r="N650" s="14">
        <v>5</v>
      </c>
      <c r="O650" s="14">
        <v>0</v>
      </c>
    </row>
    <row r="651" spans="1:15" x14ac:dyDescent="0.3">
      <c r="A651" s="14" t="s">
        <v>603</v>
      </c>
      <c r="B651" s="14">
        <v>53</v>
      </c>
      <c r="C651" s="14" t="s">
        <v>12</v>
      </c>
      <c r="D651" s="14" t="s">
        <v>8</v>
      </c>
      <c r="E651" s="15">
        <v>103490</v>
      </c>
      <c r="F651" s="14" t="s">
        <v>22</v>
      </c>
      <c r="G651" s="14" t="s">
        <v>25</v>
      </c>
      <c r="H651" s="14" t="s">
        <v>920</v>
      </c>
      <c r="I651" s="14" t="s">
        <v>916</v>
      </c>
      <c r="J651" s="14" t="s">
        <v>915</v>
      </c>
      <c r="K651" s="14">
        <v>60</v>
      </c>
      <c r="L651" s="14">
        <v>6</v>
      </c>
      <c r="M651" s="14">
        <v>33</v>
      </c>
      <c r="N651" s="14">
        <v>12</v>
      </c>
      <c r="O651" s="14">
        <v>3</v>
      </c>
    </row>
    <row r="652" spans="1:15" x14ac:dyDescent="0.3">
      <c r="A652" s="14" t="s">
        <v>604</v>
      </c>
      <c r="B652" s="14">
        <v>43</v>
      </c>
      <c r="C652" s="14" t="s">
        <v>7</v>
      </c>
      <c r="D652" s="14" t="s">
        <v>37</v>
      </c>
      <c r="E652" s="15">
        <v>87740</v>
      </c>
      <c r="F652" s="14" t="s">
        <v>904</v>
      </c>
      <c r="G652" s="14" t="s">
        <v>20</v>
      </c>
      <c r="H652" s="14" t="s">
        <v>920</v>
      </c>
      <c r="I652" s="14" t="s">
        <v>918</v>
      </c>
      <c r="J652" s="14" t="s">
        <v>915</v>
      </c>
      <c r="K652" s="14">
        <v>40</v>
      </c>
      <c r="L652" s="14">
        <v>4</v>
      </c>
      <c r="M652" s="14">
        <v>12</v>
      </c>
      <c r="N652" s="14">
        <v>5</v>
      </c>
      <c r="O652" s="14">
        <v>2</v>
      </c>
    </row>
    <row r="653" spans="1:15" x14ac:dyDescent="0.3">
      <c r="A653" s="14" t="s">
        <v>605</v>
      </c>
      <c r="B653" s="14">
        <v>47</v>
      </c>
      <c r="C653" s="14" t="s">
        <v>12</v>
      </c>
      <c r="D653" s="14" t="s">
        <v>48</v>
      </c>
      <c r="E653" s="15">
        <v>113980</v>
      </c>
      <c r="F653" s="14" t="s">
        <v>22</v>
      </c>
      <c r="G653" s="14" t="s">
        <v>14</v>
      </c>
      <c r="H653" s="14" t="s">
        <v>63</v>
      </c>
      <c r="I653" s="14" t="s">
        <v>918</v>
      </c>
      <c r="J653" s="14" t="s">
        <v>921</v>
      </c>
      <c r="K653" s="14">
        <v>0</v>
      </c>
      <c r="L653" s="14">
        <v>0</v>
      </c>
      <c r="M653" s="14">
        <v>8</v>
      </c>
      <c r="N653" s="14">
        <v>7</v>
      </c>
      <c r="O653" s="14">
        <v>7</v>
      </c>
    </row>
    <row r="654" spans="1:15" x14ac:dyDescent="0.3">
      <c r="A654" s="14" t="s">
        <v>606</v>
      </c>
      <c r="B654" s="14">
        <v>37</v>
      </c>
      <c r="C654" s="14" t="s">
        <v>12</v>
      </c>
      <c r="D654" s="14" t="s">
        <v>45</v>
      </c>
      <c r="E654" s="15">
        <v>41600</v>
      </c>
      <c r="F654" s="14" t="s">
        <v>22</v>
      </c>
      <c r="G654" s="14" t="s">
        <v>14</v>
      </c>
      <c r="H654" s="14" t="s">
        <v>919</v>
      </c>
      <c r="I654" s="14" t="s">
        <v>916</v>
      </c>
      <c r="J654" s="14" t="s">
        <v>921</v>
      </c>
      <c r="K654" s="14">
        <v>10</v>
      </c>
      <c r="L654" s="14">
        <v>1</v>
      </c>
      <c r="M654" s="14">
        <v>10</v>
      </c>
      <c r="N654" s="14">
        <v>10</v>
      </c>
      <c r="O654" s="14">
        <v>0</v>
      </c>
    </row>
    <row r="655" spans="1:15" x14ac:dyDescent="0.3">
      <c r="A655" s="14" t="s">
        <v>607</v>
      </c>
      <c r="B655" s="14">
        <v>50</v>
      </c>
      <c r="C655" s="14" t="s">
        <v>12</v>
      </c>
      <c r="D655" s="14" t="s">
        <v>8</v>
      </c>
      <c r="E655" s="15">
        <v>76300</v>
      </c>
      <c r="F655" s="14" t="s">
        <v>904</v>
      </c>
      <c r="G655" s="14" t="s">
        <v>14</v>
      </c>
      <c r="H655" s="14" t="s">
        <v>920</v>
      </c>
      <c r="I655" s="14" t="s">
        <v>922</v>
      </c>
      <c r="J655" s="14" t="s">
        <v>915</v>
      </c>
      <c r="K655" s="14">
        <v>10</v>
      </c>
      <c r="L655" s="14">
        <v>1</v>
      </c>
      <c r="M655" s="14">
        <v>31</v>
      </c>
      <c r="N655" s="14">
        <v>31</v>
      </c>
      <c r="O655" s="14">
        <v>14</v>
      </c>
    </row>
    <row r="656" spans="1:15" x14ac:dyDescent="0.3">
      <c r="A656" s="14" t="s">
        <v>501</v>
      </c>
      <c r="B656" s="14">
        <v>39</v>
      </c>
      <c r="C656" s="14" t="s">
        <v>12</v>
      </c>
      <c r="D656" s="14" t="s">
        <v>45</v>
      </c>
      <c r="E656" s="15">
        <v>114470</v>
      </c>
      <c r="F656" s="14" t="s">
        <v>22</v>
      </c>
      <c r="G656" s="14" t="s">
        <v>25</v>
      </c>
      <c r="H656" s="14" t="s">
        <v>920</v>
      </c>
      <c r="I656" s="14" t="s">
        <v>918</v>
      </c>
      <c r="J656" s="14" t="s">
        <v>915</v>
      </c>
      <c r="K656" s="14">
        <v>80</v>
      </c>
      <c r="L656" s="14">
        <v>8</v>
      </c>
      <c r="M656" s="14">
        <v>13</v>
      </c>
      <c r="N656" s="14">
        <v>5</v>
      </c>
      <c r="O656" s="14">
        <v>0</v>
      </c>
    </row>
    <row r="657" spans="1:15" x14ac:dyDescent="0.3">
      <c r="A657" s="14" t="s">
        <v>608</v>
      </c>
      <c r="B657" s="14">
        <v>33</v>
      </c>
      <c r="C657" s="14" t="s">
        <v>12</v>
      </c>
      <c r="D657" s="14" t="s">
        <v>32</v>
      </c>
      <c r="E657" s="15">
        <v>31050</v>
      </c>
      <c r="F657" s="14" t="s">
        <v>9</v>
      </c>
      <c r="G657" s="14" t="s">
        <v>25</v>
      </c>
      <c r="H657" s="14" t="s">
        <v>24</v>
      </c>
      <c r="I657" s="14" t="s">
        <v>922</v>
      </c>
      <c r="J657" s="14" t="s">
        <v>921</v>
      </c>
      <c r="K657" s="14">
        <v>30</v>
      </c>
      <c r="L657" s="14">
        <v>3</v>
      </c>
      <c r="M657" s="14">
        <v>7</v>
      </c>
      <c r="N657" s="14">
        <v>4</v>
      </c>
      <c r="O657" s="14">
        <v>0</v>
      </c>
    </row>
    <row r="658" spans="1:15" x14ac:dyDescent="0.3">
      <c r="A658" s="14" t="s">
        <v>609</v>
      </c>
      <c r="B658" s="14">
        <v>32</v>
      </c>
      <c r="C658" s="14" t="s">
        <v>7</v>
      </c>
      <c r="D658" s="14" t="s">
        <v>48</v>
      </c>
      <c r="E658" s="15">
        <v>76620</v>
      </c>
      <c r="F658" s="14" t="s">
        <v>904</v>
      </c>
      <c r="G658" s="14" t="s">
        <v>10</v>
      </c>
      <c r="H658" s="14" t="s">
        <v>920</v>
      </c>
      <c r="I658" s="14" t="s">
        <v>916</v>
      </c>
      <c r="J658" s="14" t="s">
        <v>921</v>
      </c>
      <c r="K658" s="14">
        <v>10</v>
      </c>
      <c r="L658" s="14">
        <v>1</v>
      </c>
      <c r="M658" s="14">
        <v>1</v>
      </c>
      <c r="N658" s="14">
        <v>1</v>
      </c>
      <c r="O658" s="14">
        <v>0</v>
      </c>
    </row>
    <row r="659" spans="1:15" x14ac:dyDescent="0.3">
      <c r="A659" s="14" t="s">
        <v>610</v>
      </c>
      <c r="B659" s="14">
        <v>29</v>
      </c>
      <c r="C659" s="14" t="s">
        <v>12</v>
      </c>
      <c r="D659" s="14" t="s">
        <v>48</v>
      </c>
      <c r="E659" s="15">
        <v>76190</v>
      </c>
      <c r="F659" s="14" t="s">
        <v>22</v>
      </c>
      <c r="G659" s="14" t="s">
        <v>25</v>
      </c>
      <c r="H659" s="14" t="s">
        <v>919</v>
      </c>
      <c r="I659" s="14" t="s">
        <v>922</v>
      </c>
      <c r="J659" s="14" t="s">
        <v>915</v>
      </c>
      <c r="K659" s="14">
        <v>60</v>
      </c>
      <c r="L659" s="14">
        <v>6</v>
      </c>
      <c r="M659" s="14">
        <v>8</v>
      </c>
      <c r="N659" s="14">
        <v>4</v>
      </c>
      <c r="O659" s="14">
        <v>0</v>
      </c>
    </row>
    <row r="660" spans="1:15" x14ac:dyDescent="0.3">
      <c r="A660" s="14" t="s">
        <v>611</v>
      </c>
      <c r="B660" s="14">
        <v>44</v>
      </c>
      <c r="C660" s="14" t="s">
        <v>12</v>
      </c>
      <c r="D660" s="14" t="s">
        <v>32</v>
      </c>
      <c r="E660" s="15">
        <v>50450</v>
      </c>
      <c r="F660" s="14" t="s">
        <v>22</v>
      </c>
      <c r="G660" s="14" t="s">
        <v>25</v>
      </c>
      <c r="H660" s="14" t="s">
        <v>920</v>
      </c>
      <c r="I660" s="14" t="s">
        <v>918</v>
      </c>
      <c r="J660" s="14" t="s">
        <v>921</v>
      </c>
      <c r="K660" s="14">
        <v>10</v>
      </c>
      <c r="L660" s="14">
        <v>1</v>
      </c>
      <c r="M660" s="14">
        <v>8</v>
      </c>
      <c r="N660" s="14">
        <v>8</v>
      </c>
      <c r="O660" s="14">
        <v>7</v>
      </c>
    </row>
    <row r="661" spans="1:15" x14ac:dyDescent="0.3">
      <c r="A661" s="14" t="s">
        <v>612</v>
      </c>
      <c r="B661" s="14">
        <v>28</v>
      </c>
      <c r="C661" s="14" t="s">
        <v>7</v>
      </c>
      <c r="D661" s="14" t="s">
        <v>24</v>
      </c>
      <c r="E661" s="15">
        <v>29330</v>
      </c>
      <c r="F661" s="14" t="s">
        <v>22</v>
      </c>
      <c r="G661" s="14" t="s">
        <v>46</v>
      </c>
      <c r="H661" s="14" t="s">
        <v>919</v>
      </c>
      <c r="I661" s="14" t="s">
        <v>916</v>
      </c>
      <c r="J661" s="14" t="s">
        <v>915</v>
      </c>
      <c r="K661" s="14">
        <v>10</v>
      </c>
      <c r="L661" s="14">
        <v>1</v>
      </c>
      <c r="M661" s="14">
        <v>4</v>
      </c>
      <c r="N661" s="14">
        <v>4</v>
      </c>
      <c r="O661" s="14">
        <v>0</v>
      </c>
    </row>
    <row r="662" spans="1:15" x14ac:dyDescent="0.3">
      <c r="A662" s="14" t="s">
        <v>613</v>
      </c>
      <c r="B662" s="14">
        <v>58</v>
      </c>
      <c r="C662" s="14" t="s">
        <v>12</v>
      </c>
      <c r="D662" s="14" t="s">
        <v>50</v>
      </c>
      <c r="E662" s="15">
        <v>76930</v>
      </c>
      <c r="F662" s="14" t="s">
        <v>9</v>
      </c>
      <c r="G662" s="14" t="s">
        <v>10</v>
      </c>
      <c r="H662" s="14" t="s">
        <v>920</v>
      </c>
      <c r="I662" s="14" t="s">
        <v>922</v>
      </c>
      <c r="J662" s="14" t="s">
        <v>921</v>
      </c>
      <c r="K662" s="14">
        <v>90</v>
      </c>
      <c r="L662" s="14">
        <v>9</v>
      </c>
      <c r="M662" s="14">
        <v>3</v>
      </c>
      <c r="N662" s="14">
        <v>1</v>
      </c>
      <c r="O662" s="14">
        <v>0</v>
      </c>
    </row>
    <row r="663" spans="1:15" x14ac:dyDescent="0.3">
      <c r="A663" s="14" t="s">
        <v>614</v>
      </c>
      <c r="B663" s="14">
        <v>43</v>
      </c>
      <c r="C663" s="14" t="s">
        <v>7</v>
      </c>
      <c r="D663" s="14" t="s">
        <v>50</v>
      </c>
      <c r="E663" s="15">
        <v>33800</v>
      </c>
      <c r="F663" s="14" t="s">
        <v>904</v>
      </c>
      <c r="G663" s="14" t="s">
        <v>25</v>
      </c>
      <c r="H663" s="14" t="s">
        <v>920</v>
      </c>
      <c r="I663" s="14" t="s">
        <v>922</v>
      </c>
      <c r="J663" s="14" t="s">
        <v>915</v>
      </c>
      <c r="K663" s="14">
        <v>40</v>
      </c>
      <c r="L663" s="14">
        <v>4</v>
      </c>
      <c r="M663" s="14">
        <v>4</v>
      </c>
      <c r="N663" s="14">
        <v>1</v>
      </c>
      <c r="O663" s="14">
        <v>0</v>
      </c>
    </row>
    <row r="664" spans="1:15" x14ac:dyDescent="0.3">
      <c r="A664" s="14" t="s">
        <v>615</v>
      </c>
      <c r="B664" s="14">
        <v>20</v>
      </c>
      <c r="C664" s="14" t="s">
        <v>7</v>
      </c>
      <c r="D664" s="14" t="s">
        <v>63</v>
      </c>
      <c r="E664" s="15">
        <v>44820</v>
      </c>
      <c r="F664" s="14" t="s">
        <v>904</v>
      </c>
      <c r="G664" s="14" t="s">
        <v>25</v>
      </c>
      <c r="H664" s="14" t="s">
        <v>919</v>
      </c>
      <c r="I664" s="14" t="s">
        <v>916</v>
      </c>
      <c r="J664" s="14" t="s">
        <v>915</v>
      </c>
      <c r="K664" s="14">
        <v>10</v>
      </c>
      <c r="L664" s="14">
        <v>1</v>
      </c>
      <c r="M664" s="14">
        <v>2</v>
      </c>
      <c r="N664" s="14">
        <v>2</v>
      </c>
      <c r="O664" s="14">
        <v>0</v>
      </c>
    </row>
    <row r="665" spans="1:15" x14ac:dyDescent="0.3">
      <c r="A665" s="14" t="s">
        <v>533</v>
      </c>
      <c r="B665" s="14">
        <v>21</v>
      </c>
      <c r="C665" s="14" t="s">
        <v>12</v>
      </c>
      <c r="D665" s="14" t="s">
        <v>45</v>
      </c>
      <c r="E665" s="15">
        <v>67010</v>
      </c>
      <c r="F665" s="14" t="s">
        <v>22</v>
      </c>
      <c r="G665" s="14" t="s">
        <v>10</v>
      </c>
      <c r="H665" s="14" t="s">
        <v>923</v>
      </c>
      <c r="I665" s="14" t="s">
        <v>916</v>
      </c>
      <c r="J665" s="14" t="s">
        <v>915</v>
      </c>
      <c r="K665" s="14">
        <v>10</v>
      </c>
      <c r="L665" s="14">
        <v>1</v>
      </c>
      <c r="M665" s="14">
        <v>1</v>
      </c>
      <c r="N665" s="14">
        <v>1</v>
      </c>
      <c r="O665" s="14">
        <v>0</v>
      </c>
    </row>
    <row r="666" spans="1:15" x14ac:dyDescent="0.3">
      <c r="A666" s="14" t="s">
        <v>616</v>
      </c>
      <c r="B666" s="14">
        <v>36</v>
      </c>
      <c r="C666" s="14" t="s">
        <v>12</v>
      </c>
      <c r="D666" s="14" t="s">
        <v>45</v>
      </c>
      <c r="E666" s="15">
        <v>84310</v>
      </c>
      <c r="F666" s="14" t="s">
        <v>22</v>
      </c>
      <c r="G666" s="14" t="s">
        <v>14</v>
      </c>
      <c r="H666" s="14" t="s">
        <v>920</v>
      </c>
      <c r="I666" s="14" t="s">
        <v>918</v>
      </c>
      <c r="J666" s="14" t="s">
        <v>921</v>
      </c>
      <c r="K666" s="14">
        <v>0</v>
      </c>
      <c r="L666" s="14">
        <v>0</v>
      </c>
      <c r="M666" s="14">
        <v>17</v>
      </c>
      <c r="N666" s="14">
        <v>16</v>
      </c>
      <c r="O666" s="14">
        <v>4</v>
      </c>
    </row>
    <row r="667" spans="1:15" x14ac:dyDescent="0.3">
      <c r="A667" s="14" t="s">
        <v>617</v>
      </c>
      <c r="B667" s="14">
        <v>47</v>
      </c>
      <c r="C667" s="14" t="s">
        <v>12</v>
      </c>
      <c r="D667" s="14" t="s">
        <v>29</v>
      </c>
      <c r="E667" s="15">
        <v>108600</v>
      </c>
      <c r="F667" s="14" t="s">
        <v>904</v>
      </c>
      <c r="G667" s="14" t="s">
        <v>25</v>
      </c>
      <c r="H667" s="14" t="s">
        <v>920</v>
      </c>
      <c r="I667" s="14" t="s">
        <v>916</v>
      </c>
      <c r="J667" s="14" t="s">
        <v>921</v>
      </c>
      <c r="K667" s="14">
        <v>10</v>
      </c>
      <c r="L667" s="14">
        <v>1</v>
      </c>
      <c r="M667" s="14">
        <v>3</v>
      </c>
      <c r="N667" s="14">
        <v>3</v>
      </c>
      <c r="O667" s="14">
        <v>1</v>
      </c>
    </row>
    <row r="668" spans="1:15" x14ac:dyDescent="0.3">
      <c r="A668" s="14" t="s">
        <v>618</v>
      </c>
      <c r="B668" s="14">
        <v>22</v>
      </c>
      <c r="C668" s="14" t="s">
        <v>7</v>
      </c>
      <c r="D668" s="14" t="s">
        <v>24</v>
      </c>
      <c r="E668" s="15">
        <v>47000</v>
      </c>
      <c r="F668" s="14" t="s">
        <v>22</v>
      </c>
      <c r="G668" s="14" t="s">
        <v>46</v>
      </c>
      <c r="H668" s="14" t="s">
        <v>920</v>
      </c>
      <c r="I668" s="14" t="s">
        <v>918</v>
      </c>
      <c r="J668" s="14" t="s">
        <v>921</v>
      </c>
      <c r="K668" s="14">
        <v>0</v>
      </c>
      <c r="L668" s="14">
        <v>0</v>
      </c>
      <c r="M668" s="14">
        <v>4</v>
      </c>
      <c r="N668" s="14">
        <v>3</v>
      </c>
      <c r="O668" s="14">
        <v>0</v>
      </c>
    </row>
    <row r="669" spans="1:15" x14ac:dyDescent="0.3">
      <c r="A669" s="14" t="s">
        <v>619</v>
      </c>
      <c r="B669" s="14">
        <v>41</v>
      </c>
      <c r="C669" s="14" t="s">
        <v>7</v>
      </c>
      <c r="D669" s="14" t="s">
        <v>45</v>
      </c>
      <c r="E669" s="15">
        <v>59810</v>
      </c>
      <c r="F669" s="14" t="s">
        <v>9</v>
      </c>
      <c r="G669" s="14" t="s">
        <v>25</v>
      </c>
      <c r="H669" s="14" t="s">
        <v>920</v>
      </c>
      <c r="I669" s="14" t="s">
        <v>922</v>
      </c>
      <c r="J669" s="14" t="s">
        <v>921</v>
      </c>
      <c r="K669" s="14">
        <v>40</v>
      </c>
      <c r="L669" s="14">
        <v>4</v>
      </c>
      <c r="M669" s="14">
        <v>10</v>
      </c>
      <c r="N669" s="14">
        <v>7</v>
      </c>
      <c r="O669" s="14">
        <v>1</v>
      </c>
    </row>
    <row r="670" spans="1:15" x14ac:dyDescent="0.3">
      <c r="A670" s="14" t="s">
        <v>620</v>
      </c>
      <c r="B670" s="14">
        <v>28</v>
      </c>
      <c r="C670" s="14" t="s">
        <v>7</v>
      </c>
      <c r="D670" s="14" t="s">
        <v>32</v>
      </c>
      <c r="E670" s="15">
        <v>90340</v>
      </c>
      <c r="F670" s="14" t="s">
        <v>9</v>
      </c>
      <c r="G670" s="14" t="s">
        <v>25</v>
      </c>
      <c r="H670" s="14" t="s">
        <v>919</v>
      </c>
      <c r="I670" s="14" t="s">
        <v>922</v>
      </c>
      <c r="J670" s="14" t="s">
        <v>915</v>
      </c>
      <c r="K670" s="14">
        <v>50</v>
      </c>
      <c r="L670" s="14">
        <v>5</v>
      </c>
      <c r="M670" s="14">
        <v>6</v>
      </c>
      <c r="N670" s="14">
        <v>2</v>
      </c>
      <c r="O670" s="14">
        <v>2</v>
      </c>
    </row>
    <row r="671" spans="1:15" x14ac:dyDescent="0.3">
      <c r="A671" s="14" t="s">
        <v>621</v>
      </c>
      <c r="B671" s="14">
        <v>39</v>
      </c>
      <c r="C671" s="14" t="s">
        <v>7</v>
      </c>
      <c r="D671" s="14" t="s">
        <v>48</v>
      </c>
      <c r="E671" s="15">
        <v>41600</v>
      </c>
      <c r="F671" s="14" t="s">
        <v>904</v>
      </c>
      <c r="G671" s="14" t="s">
        <v>25</v>
      </c>
      <c r="H671" s="14" t="s">
        <v>919</v>
      </c>
      <c r="I671" s="14" t="s">
        <v>918</v>
      </c>
      <c r="J671" s="14" t="s">
        <v>921</v>
      </c>
      <c r="K671" s="14">
        <v>70</v>
      </c>
      <c r="L671" s="14">
        <v>7</v>
      </c>
      <c r="M671" s="14">
        <v>8</v>
      </c>
      <c r="N671" s="14">
        <v>2</v>
      </c>
      <c r="O671" s="14">
        <v>2</v>
      </c>
    </row>
    <row r="672" spans="1:15" x14ac:dyDescent="0.3">
      <c r="A672" s="14" t="s">
        <v>622</v>
      </c>
      <c r="B672" s="14">
        <v>27</v>
      </c>
      <c r="C672" s="14" t="s">
        <v>12</v>
      </c>
      <c r="D672" s="14" t="s">
        <v>48</v>
      </c>
      <c r="E672" s="15">
        <v>72350</v>
      </c>
      <c r="F672" s="14" t="s">
        <v>22</v>
      </c>
      <c r="G672" s="14" t="s">
        <v>25</v>
      </c>
      <c r="H672" s="14" t="s">
        <v>920</v>
      </c>
      <c r="I672" s="14" t="s">
        <v>916</v>
      </c>
      <c r="J672" s="14" t="s">
        <v>915</v>
      </c>
      <c r="K672" s="14">
        <v>10</v>
      </c>
      <c r="L672" s="14">
        <v>1</v>
      </c>
      <c r="M672" s="14">
        <v>1</v>
      </c>
      <c r="N672" s="14">
        <v>1</v>
      </c>
      <c r="O672" s="14">
        <v>0</v>
      </c>
    </row>
    <row r="673" spans="1:15" x14ac:dyDescent="0.3">
      <c r="A673" s="14" t="s">
        <v>623</v>
      </c>
      <c r="B673" s="14">
        <v>34</v>
      </c>
      <c r="C673" s="14" t="s">
        <v>12</v>
      </c>
      <c r="D673" s="14" t="s">
        <v>50</v>
      </c>
      <c r="E673" s="15">
        <v>64270</v>
      </c>
      <c r="F673" s="14" t="s">
        <v>9</v>
      </c>
      <c r="G673" s="14" t="s">
        <v>10</v>
      </c>
      <c r="H673" s="14" t="s">
        <v>920</v>
      </c>
      <c r="I673" s="14" t="s">
        <v>922</v>
      </c>
      <c r="J673" s="14" t="s">
        <v>915</v>
      </c>
      <c r="K673" s="14">
        <v>10</v>
      </c>
      <c r="L673" s="14">
        <v>1</v>
      </c>
      <c r="M673" s="14">
        <v>1</v>
      </c>
      <c r="N673" s="14">
        <v>1</v>
      </c>
      <c r="O673" s="14">
        <v>1</v>
      </c>
    </row>
    <row r="674" spans="1:15" x14ac:dyDescent="0.3">
      <c r="A674" s="14" t="s">
        <v>624</v>
      </c>
      <c r="B674" s="14">
        <v>42</v>
      </c>
      <c r="C674" s="14" t="s">
        <v>7</v>
      </c>
      <c r="D674" s="14" t="s">
        <v>8</v>
      </c>
      <c r="E674" s="15">
        <v>103990</v>
      </c>
      <c r="F674" s="14" t="s">
        <v>904</v>
      </c>
      <c r="G674" s="14" t="s">
        <v>25</v>
      </c>
      <c r="H674" s="14" t="s">
        <v>919</v>
      </c>
      <c r="I674" s="14" t="s">
        <v>916</v>
      </c>
      <c r="J674" s="14" t="s">
        <v>915</v>
      </c>
      <c r="K674" s="14">
        <v>70</v>
      </c>
      <c r="L674" s="14">
        <v>7</v>
      </c>
      <c r="M674" s="14">
        <v>10</v>
      </c>
      <c r="N674" s="14">
        <v>5</v>
      </c>
      <c r="O674" s="14">
        <v>0</v>
      </c>
    </row>
    <row r="675" spans="1:15" x14ac:dyDescent="0.3">
      <c r="A675" s="14" t="s">
        <v>625</v>
      </c>
      <c r="B675" s="14">
        <v>33</v>
      </c>
      <c r="C675" s="14" t="s">
        <v>12</v>
      </c>
      <c r="D675" s="14" t="s">
        <v>24</v>
      </c>
      <c r="E675" s="15">
        <v>70380</v>
      </c>
      <c r="F675" s="14" t="s">
        <v>904</v>
      </c>
      <c r="G675" s="14" t="s">
        <v>25</v>
      </c>
      <c r="H675" s="14" t="s">
        <v>923</v>
      </c>
      <c r="I675" s="14" t="s">
        <v>916</v>
      </c>
      <c r="J675" s="14" t="s">
        <v>921</v>
      </c>
      <c r="K675" s="14">
        <v>30</v>
      </c>
      <c r="L675" s="14">
        <v>3</v>
      </c>
      <c r="M675" s="14">
        <v>6</v>
      </c>
      <c r="N675" s="14">
        <v>3</v>
      </c>
      <c r="O675" s="14">
        <v>0</v>
      </c>
    </row>
    <row r="676" spans="1:15" x14ac:dyDescent="0.3">
      <c r="A676" s="14" t="s">
        <v>315</v>
      </c>
      <c r="B676" s="14">
        <v>58</v>
      </c>
      <c r="C676" s="14" t="s">
        <v>7</v>
      </c>
      <c r="D676" s="14" t="s">
        <v>19</v>
      </c>
      <c r="E676" s="15">
        <v>89020</v>
      </c>
      <c r="F676" s="14" t="s">
        <v>904</v>
      </c>
      <c r="G676" s="14" t="s">
        <v>59</v>
      </c>
      <c r="H676" s="14" t="s">
        <v>917</v>
      </c>
      <c r="I676" s="14" t="s">
        <v>922</v>
      </c>
      <c r="J676" s="14" t="s">
        <v>921</v>
      </c>
      <c r="K676" s="14">
        <v>20</v>
      </c>
      <c r="L676" s="14">
        <v>2</v>
      </c>
      <c r="M676" s="14">
        <v>24</v>
      </c>
      <c r="N676" s="14">
        <v>6</v>
      </c>
      <c r="O676" s="14">
        <v>0</v>
      </c>
    </row>
    <row r="677" spans="1:15" x14ac:dyDescent="0.3">
      <c r="A677" s="14" t="s">
        <v>626</v>
      </c>
      <c r="B677" s="14">
        <v>31</v>
      </c>
      <c r="C677" s="14" t="s">
        <v>7</v>
      </c>
      <c r="D677" s="14" t="s">
        <v>19</v>
      </c>
      <c r="E677" s="15">
        <v>113750</v>
      </c>
      <c r="F677" s="14" t="s">
        <v>22</v>
      </c>
      <c r="G677" s="14" t="s">
        <v>20</v>
      </c>
      <c r="H677" s="14" t="s">
        <v>920</v>
      </c>
      <c r="I677" s="14" t="s">
        <v>918</v>
      </c>
      <c r="J677" s="14" t="s">
        <v>915</v>
      </c>
      <c r="K677" s="14">
        <v>30</v>
      </c>
      <c r="L677" s="14">
        <v>3</v>
      </c>
      <c r="M677" s="14">
        <v>13</v>
      </c>
      <c r="N677" s="14">
        <v>7</v>
      </c>
      <c r="O677" s="14">
        <v>5</v>
      </c>
    </row>
    <row r="678" spans="1:15" x14ac:dyDescent="0.3">
      <c r="A678" s="14" t="s">
        <v>432</v>
      </c>
      <c r="B678" s="14">
        <v>35</v>
      </c>
      <c r="C678" s="14" t="s">
        <v>7</v>
      </c>
      <c r="D678" s="14" t="s">
        <v>32</v>
      </c>
      <c r="E678" s="15">
        <v>32720</v>
      </c>
      <c r="F678" s="14" t="s">
        <v>22</v>
      </c>
      <c r="G678" s="14" t="s">
        <v>25</v>
      </c>
      <c r="H678" s="14" t="s">
        <v>920</v>
      </c>
      <c r="I678" s="14" t="s">
        <v>918</v>
      </c>
      <c r="J678" s="14" t="s">
        <v>921</v>
      </c>
      <c r="K678" s="14">
        <v>10</v>
      </c>
      <c r="L678" s="14">
        <v>1</v>
      </c>
      <c r="M678" s="14">
        <v>10</v>
      </c>
      <c r="N678" s="14">
        <v>10</v>
      </c>
      <c r="O678" s="14">
        <v>0</v>
      </c>
    </row>
    <row r="679" spans="1:15" x14ac:dyDescent="0.3">
      <c r="A679" s="14" t="s">
        <v>627</v>
      </c>
      <c r="B679" s="14">
        <v>49</v>
      </c>
      <c r="C679" s="14" t="s">
        <v>7</v>
      </c>
      <c r="D679" s="14" t="s">
        <v>8</v>
      </c>
      <c r="E679" s="15">
        <v>61920</v>
      </c>
      <c r="F679" s="14" t="s">
        <v>904</v>
      </c>
      <c r="G679" s="14" t="s">
        <v>14</v>
      </c>
      <c r="H679" s="14" t="s">
        <v>923</v>
      </c>
      <c r="I679" s="14" t="s">
        <v>918</v>
      </c>
      <c r="J679" s="14" t="s">
        <v>915</v>
      </c>
      <c r="K679" s="14">
        <v>40</v>
      </c>
      <c r="L679" s="14">
        <v>4</v>
      </c>
      <c r="M679" s="14">
        <v>29</v>
      </c>
      <c r="N679" s="14">
        <v>26</v>
      </c>
      <c r="O679" s="14">
        <v>1</v>
      </c>
    </row>
    <row r="680" spans="1:15" x14ac:dyDescent="0.3">
      <c r="A680" s="14" t="s">
        <v>943</v>
      </c>
      <c r="B680" s="14">
        <v>48</v>
      </c>
      <c r="C680" s="14" t="s">
        <v>12</v>
      </c>
      <c r="D680" s="14" t="s">
        <v>63</v>
      </c>
      <c r="E680" s="15">
        <v>74600</v>
      </c>
      <c r="F680" s="14" t="s">
        <v>22</v>
      </c>
      <c r="G680" s="14" t="s">
        <v>25</v>
      </c>
      <c r="H680" s="14" t="s">
        <v>919</v>
      </c>
      <c r="I680" s="14" t="s">
        <v>918</v>
      </c>
      <c r="J680" s="14" t="s">
        <v>915</v>
      </c>
      <c r="K680" s="14">
        <v>40</v>
      </c>
      <c r="L680" s="14">
        <v>4</v>
      </c>
      <c r="M680" s="14">
        <v>13</v>
      </c>
      <c r="N680" s="14">
        <v>0</v>
      </c>
      <c r="O680" s="14">
        <v>0</v>
      </c>
    </row>
    <row r="681" spans="1:15" x14ac:dyDescent="0.3">
      <c r="A681" s="14" t="s">
        <v>628</v>
      </c>
      <c r="B681" s="14">
        <v>31</v>
      </c>
      <c r="C681" s="14" t="s">
        <v>7</v>
      </c>
      <c r="D681" s="14" t="s">
        <v>24</v>
      </c>
      <c r="E681" s="15">
        <v>38030</v>
      </c>
      <c r="F681" s="14" t="s">
        <v>22</v>
      </c>
      <c r="G681" s="14" t="s">
        <v>14</v>
      </c>
      <c r="H681" s="14" t="s">
        <v>63</v>
      </c>
      <c r="I681" s="14" t="s">
        <v>918</v>
      </c>
      <c r="J681" s="14" t="s">
        <v>915</v>
      </c>
      <c r="K681" s="14">
        <v>10</v>
      </c>
      <c r="L681" s="14">
        <v>1</v>
      </c>
      <c r="M681" s="14">
        <v>9</v>
      </c>
      <c r="N681" s="14">
        <v>9</v>
      </c>
      <c r="O681" s="14">
        <v>0</v>
      </c>
    </row>
    <row r="682" spans="1:15" x14ac:dyDescent="0.3">
      <c r="A682" s="14" t="s">
        <v>629</v>
      </c>
      <c r="B682" s="14">
        <v>36</v>
      </c>
      <c r="C682" s="14" t="s">
        <v>12</v>
      </c>
      <c r="D682" s="14" t="s">
        <v>17</v>
      </c>
      <c r="E682" s="15">
        <v>30940</v>
      </c>
      <c r="F682" s="14" t="s">
        <v>904</v>
      </c>
      <c r="G682" s="14" t="s">
        <v>25</v>
      </c>
      <c r="H682" s="14" t="s">
        <v>923</v>
      </c>
      <c r="I682" s="14" t="s">
        <v>916</v>
      </c>
      <c r="J682" s="14" t="s">
        <v>915</v>
      </c>
      <c r="K682" s="14">
        <v>20</v>
      </c>
      <c r="L682" s="14">
        <v>2</v>
      </c>
      <c r="M682" s="14">
        <v>8</v>
      </c>
      <c r="N682" s="14">
        <v>6</v>
      </c>
      <c r="O682" s="14">
        <v>0</v>
      </c>
    </row>
    <row r="683" spans="1:15" x14ac:dyDescent="0.3">
      <c r="A683" s="14" t="s">
        <v>630</v>
      </c>
      <c r="B683" s="14">
        <v>38</v>
      </c>
      <c r="C683" s="14" t="s">
        <v>7</v>
      </c>
      <c r="D683" s="14" t="s">
        <v>63</v>
      </c>
      <c r="E683" s="15">
        <v>28870</v>
      </c>
      <c r="F683" s="14" t="s">
        <v>9</v>
      </c>
      <c r="G683" s="14" t="s">
        <v>20</v>
      </c>
      <c r="H683" s="14" t="s">
        <v>917</v>
      </c>
      <c r="I683" s="14" t="s">
        <v>918</v>
      </c>
      <c r="J683" s="14" t="s">
        <v>915</v>
      </c>
      <c r="K683" s="14">
        <v>10</v>
      </c>
      <c r="L683" s="14">
        <v>1</v>
      </c>
      <c r="M683" s="14">
        <v>15</v>
      </c>
      <c r="N683" s="14">
        <v>15</v>
      </c>
      <c r="O683" s="14">
        <v>5</v>
      </c>
    </row>
    <row r="684" spans="1:15" x14ac:dyDescent="0.3">
      <c r="A684" s="14" t="s">
        <v>942</v>
      </c>
      <c r="B684" s="14">
        <v>32</v>
      </c>
      <c r="C684" s="14" t="s">
        <v>12</v>
      </c>
      <c r="D684" s="14" t="s">
        <v>8</v>
      </c>
      <c r="E684" s="15">
        <v>71210</v>
      </c>
      <c r="F684" s="14" t="s">
        <v>9</v>
      </c>
      <c r="G684" s="14" t="s">
        <v>25</v>
      </c>
      <c r="H684" s="14" t="s">
        <v>920</v>
      </c>
      <c r="I684" s="14" t="s">
        <v>918</v>
      </c>
      <c r="J684" s="14" t="s">
        <v>915</v>
      </c>
      <c r="K684" s="14">
        <v>60</v>
      </c>
      <c r="L684" s="14">
        <v>6</v>
      </c>
      <c r="M684" s="14">
        <v>5</v>
      </c>
      <c r="N684" s="14">
        <v>3</v>
      </c>
      <c r="O684" s="14">
        <v>0</v>
      </c>
    </row>
    <row r="685" spans="1:15" x14ac:dyDescent="0.3">
      <c r="A685" s="14" t="s">
        <v>631</v>
      </c>
      <c r="B685" s="14">
        <v>25</v>
      </c>
      <c r="C685" s="14" t="s">
        <v>7</v>
      </c>
      <c r="D685" s="14" t="s">
        <v>13</v>
      </c>
      <c r="E685" s="15">
        <v>63450</v>
      </c>
      <c r="F685" s="14" t="s">
        <v>22</v>
      </c>
      <c r="G685" s="14" t="s">
        <v>14</v>
      </c>
      <c r="H685" s="14" t="s">
        <v>63</v>
      </c>
      <c r="I685" s="14" t="s">
        <v>918</v>
      </c>
      <c r="J685" s="14" t="s">
        <v>921</v>
      </c>
      <c r="K685" s="14">
        <v>10</v>
      </c>
      <c r="L685" s="14">
        <v>1</v>
      </c>
      <c r="M685" s="14">
        <v>1</v>
      </c>
      <c r="N685" s="14">
        <v>1</v>
      </c>
      <c r="O685" s="14">
        <v>0</v>
      </c>
    </row>
    <row r="686" spans="1:15" x14ac:dyDescent="0.3">
      <c r="A686" s="14" t="s">
        <v>260</v>
      </c>
      <c r="B686" s="14">
        <v>40</v>
      </c>
      <c r="C686" s="14" t="s">
        <v>12</v>
      </c>
      <c r="D686" s="14" t="s">
        <v>48</v>
      </c>
      <c r="E686" s="15">
        <v>87930</v>
      </c>
      <c r="F686" s="14" t="s">
        <v>904</v>
      </c>
      <c r="G686" s="14" t="s">
        <v>14</v>
      </c>
      <c r="H686" s="14" t="s">
        <v>63</v>
      </c>
      <c r="I686" s="14" t="s">
        <v>922</v>
      </c>
      <c r="J686" s="14" t="s">
        <v>915</v>
      </c>
      <c r="K686" s="14">
        <v>20</v>
      </c>
      <c r="L686" s="14">
        <v>2</v>
      </c>
      <c r="M686" s="14">
        <v>11</v>
      </c>
      <c r="N686" s="14">
        <v>1</v>
      </c>
      <c r="O686" s="14">
        <v>0</v>
      </c>
    </row>
    <row r="687" spans="1:15" x14ac:dyDescent="0.3">
      <c r="A687" s="14" t="s">
        <v>632</v>
      </c>
      <c r="B687" s="14">
        <v>26</v>
      </c>
      <c r="C687" s="14" t="s">
        <v>7</v>
      </c>
      <c r="D687" s="14" t="s">
        <v>13</v>
      </c>
      <c r="E687" s="15">
        <v>69070</v>
      </c>
      <c r="F687" s="14" t="s">
        <v>9</v>
      </c>
      <c r="G687" s="14" t="s">
        <v>10</v>
      </c>
      <c r="H687" s="14" t="s">
        <v>919</v>
      </c>
      <c r="I687" s="14" t="s">
        <v>916</v>
      </c>
      <c r="J687" s="14" t="s">
        <v>915</v>
      </c>
      <c r="K687" s="14">
        <v>10</v>
      </c>
      <c r="L687" s="14">
        <v>1</v>
      </c>
      <c r="M687" s="14">
        <v>7</v>
      </c>
      <c r="N687" s="14">
        <v>7</v>
      </c>
      <c r="O687" s="14">
        <v>0</v>
      </c>
    </row>
    <row r="688" spans="1:15" x14ac:dyDescent="0.3">
      <c r="A688" s="14" t="s">
        <v>633</v>
      </c>
      <c r="B688" s="14">
        <v>41</v>
      </c>
      <c r="C688" s="14" t="s">
        <v>12</v>
      </c>
      <c r="D688" s="14" t="s">
        <v>63</v>
      </c>
      <c r="E688" s="15">
        <v>101610</v>
      </c>
      <c r="F688" s="14" t="s">
        <v>904</v>
      </c>
      <c r="G688" s="14" t="s">
        <v>14</v>
      </c>
      <c r="H688" s="14" t="s">
        <v>919</v>
      </c>
      <c r="I688" s="14" t="s">
        <v>916</v>
      </c>
      <c r="J688" s="14" t="s">
        <v>921</v>
      </c>
      <c r="K688" s="14">
        <v>20</v>
      </c>
      <c r="L688" s="14">
        <v>2</v>
      </c>
      <c r="M688" s="14">
        <v>20</v>
      </c>
      <c r="N688" s="14">
        <v>18</v>
      </c>
      <c r="O688" s="14">
        <v>2</v>
      </c>
    </row>
    <row r="689" spans="1:15" x14ac:dyDescent="0.3">
      <c r="A689" s="14" t="s">
        <v>634</v>
      </c>
      <c r="B689" s="14">
        <v>36</v>
      </c>
      <c r="C689" s="14" t="s">
        <v>7</v>
      </c>
      <c r="D689" s="14" t="s">
        <v>37</v>
      </c>
      <c r="E689" s="15">
        <v>28310</v>
      </c>
      <c r="F689" s="14" t="s">
        <v>22</v>
      </c>
      <c r="G689" s="14" t="s">
        <v>25</v>
      </c>
      <c r="H689" s="14" t="s">
        <v>919</v>
      </c>
      <c r="I689" s="14" t="s">
        <v>916</v>
      </c>
      <c r="J689" s="14" t="s">
        <v>915</v>
      </c>
      <c r="K689" s="14">
        <v>40</v>
      </c>
      <c r="L689" s="14">
        <v>4</v>
      </c>
      <c r="M689" s="14">
        <v>16</v>
      </c>
      <c r="N689" s="14">
        <v>11</v>
      </c>
      <c r="O689" s="14">
        <v>3</v>
      </c>
    </row>
    <row r="690" spans="1:15" x14ac:dyDescent="0.3">
      <c r="A690" s="14" t="s">
        <v>635</v>
      </c>
      <c r="B690" s="14">
        <v>19</v>
      </c>
      <c r="C690" s="14" t="s">
        <v>7</v>
      </c>
      <c r="D690" s="14" t="s">
        <v>13</v>
      </c>
      <c r="E690" s="15">
        <v>89840</v>
      </c>
      <c r="F690" s="14" t="s">
        <v>22</v>
      </c>
      <c r="G690" s="14" t="s">
        <v>20</v>
      </c>
      <c r="H690" s="14" t="s">
        <v>923</v>
      </c>
      <c r="I690" s="14" t="s">
        <v>916</v>
      </c>
      <c r="J690" s="14" t="s">
        <v>921</v>
      </c>
      <c r="K690" s="14">
        <v>10</v>
      </c>
      <c r="L690" s="14">
        <v>1</v>
      </c>
      <c r="M690" s="14">
        <v>1</v>
      </c>
      <c r="N690" s="14">
        <v>1</v>
      </c>
      <c r="O690" s="14">
        <v>0</v>
      </c>
    </row>
    <row r="691" spans="1:15" x14ac:dyDescent="0.3">
      <c r="A691" s="14" t="s">
        <v>636</v>
      </c>
      <c r="B691" s="14">
        <v>20</v>
      </c>
      <c r="C691" s="14" t="s">
        <v>12</v>
      </c>
      <c r="D691" s="14" t="s">
        <v>45</v>
      </c>
      <c r="E691" s="15">
        <v>96250</v>
      </c>
      <c r="F691" s="14" t="s">
        <v>9</v>
      </c>
      <c r="G691" s="14" t="s">
        <v>25</v>
      </c>
      <c r="H691" s="14" t="s">
        <v>917</v>
      </c>
      <c r="I691" s="14" t="s">
        <v>916</v>
      </c>
      <c r="J691" s="14" t="s">
        <v>915</v>
      </c>
      <c r="K691" s="14">
        <v>10</v>
      </c>
      <c r="L691" s="14">
        <v>1</v>
      </c>
      <c r="M691" s="14">
        <v>1</v>
      </c>
      <c r="N691" s="14">
        <v>1</v>
      </c>
      <c r="O691" s="14">
        <v>0</v>
      </c>
    </row>
    <row r="692" spans="1:15" x14ac:dyDescent="0.3">
      <c r="A692" s="14" t="s">
        <v>637</v>
      </c>
      <c r="B692" s="14">
        <v>31</v>
      </c>
      <c r="C692" s="14" t="s">
        <v>7</v>
      </c>
      <c r="D692" s="14" t="s">
        <v>50</v>
      </c>
      <c r="E692" s="15">
        <v>112460</v>
      </c>
      <c r="F692" s="14" t="s">
        <v>904</v>
      </c>
      <c r="G692" s="14" t="s">
        <v>25</v>
      </c>
      <c r="H692" s="14" t="s">
        <v>919</v>
      </c>
      <c r="I692" s="14" t="s">
        <v>918</v>
      </c>
      <c r="J692" s="14" t="s">
        <v>921</v>
      </c>
      <c r="K692" s="14">
        <v>0</v>
      </c>
      <c r="L692" s="14">
        <v>0</v>
      </c>
      <c r="M692" s="14">
        <v>10</v>
      </c>
      <c r="N692" s="14">
        <v>9</v>
      </c>
      <c r="O692" s="14">
        <v>8</v>
      </c>
    </row>
    <row r="693" spans="1:15" x14ac:dyDescent="0.3">
      <c r="A693" s="14" t="s">
        <v>638</v>
      </c>
      <c r="B693" s="14">
        <v>40</v>
      </c>
      <c r="C693" s="14" t="s">
        <v>7</v>
      </c>
      <c r="D693" s="14" t="s">
        <v>63</v>
      </c>
      <c r="E693" s="15">
        <v>115440</v>
      </c>
      <c r="F693" s="14" t="s">
        <v>22</v>
      </c>
      <c r="G693" s="14" t="s">
        <v>25</v>
      </c>
      <c r="H693" s="14" t="s">
        <v>919</v>
      </c>
      <c r="I693" s="14" t="s">
        <v>922</v>
      </c>
      <c r="J693" s="14" t="s">
        <v>921</v>
      </c>
      <c r="K693" s="14">
        <v>80</v>
      </c>
      <c r="L693" s="14">
        <v>8</v>
      </c>
      <c r="M693" s="14">
        <v>3</v>
      </c>
      <c r="N693" s="14">
        <v>1</v>
      </c>
      <c r="O693" s="14">
        <v>0</v>
      </c>
    </row>
    <row r="694" spans="1:15" x14ac:dyDescent="0.3">
      <c r="A694" s="14" t="s">
        <v>639</v>
      </c>
      <c r="B694" s="14">
        <v>32</v>
      </c>
      <c r="C694" s="14" t="s">
        <v>7</v>
      </c>
      <c r="D694" s="14" t="s">
        <v>24</v>
      </c>
      <c r="E694" s="15">
        <v>33920</v>
      </c>
      <c r="F694" s="14" t="s">
        <v>22</v>
      </c>
      <c r="G694" s="14" t="s">
        <v>25</v>
      </c>
      <c r="H694" s="14" t="s">
        <v>919</v>
      </c>
      <c r="I694" s="14" t="s">
        <v>918</v>
      </c>
      <c r="J694" s="14" t="s">
        <v>915</v>
      </c>
      <c r="K694" s="14">
        <v>10</v>
      </c>
      <c r="L694" s="14">
        <v>1</v>
      </c>
      <c r="M694" s="14">
        <v>8</v>
      </c>
      <c r="N694" s="14">
        <v>8</v>
      </c>
      <c r="O694" s="14">
        <v>6</v>
      </c>
    </row>
    <row r="695" spans="1:15" x14ac:dyDescent="0.3">
      <c r="A695" s="14" t="s">
        <v>640</v>
      </c>
      <c r="B695" s="14">
        <v>36</v>
      </c>
      <c r="C695" s="14" t="s">
        <v>12</v>
      </c>
      <c r="D695" s="14" t="s">
        <v>63</v>
      </c>
      <c r="E695" s="15">
        <v>46280</v>
      </c>
      <c r="F695" s="14" t="s">
        <v>22</v>
      </c>
      <c r="G695" s="14" t="s">
        <v>25</v>
      </c>
      <c r="H695" s="14" t="s">
        <v>920</v>
      </c>
      <c r="I695" s="14" t="s">
        <v>918</v>
      </c>
      <c r="J695" s="14" t="s">
        <v>921</v>
      </c>
      <c r="K695" s="14">
        <v>10</v>
      </c>
      <c r="L695" s="14">
        <v>1</v>
      </c>
      <c r="M695" s="14">
        <v>16</v>
      </c>
      <c r="N695" s="14">
        <v>16</v>
      </c>
      <c r="O695" s="14">
        <v>3</v>
      </c>
    </row>
    <row r="696" spans="1:15" x14ac:dyDescent="0.3">
      <c r="A696" s="14" t="s">
        <v>328</v>
      </c>
      <c r="B696" s="14">
        <v>33</v>
      </c>
      <c r="C696" s="14" t="s">
        <v>7</v>
      </c>
      <c r="D696" s="14" t="s">
        <v>13</v>
      </c>
      <c r="E696" s="15">
        <v>58940</v>
      </c>
      <c r="F696" s="14" t="s">
        <v>22</v>
      </c>
      <c r="G696" s="14" t="s">
        <v>14</v>
      </c>
      <c r="H696" s="14" t="s">
        <v>920</v>
      </c>
      <c r="I696" s="14" t="s">
        <v>916</v>
      </c>
      <c r="J696" s="14" t="s">
        <v>915</v>
      </c>
      <c r="K696" s="14">
        <v>0</v>
      </c>
      <c r="L696" s="14">
        <v>0</v>
      </c>
      <c r="M696" s="14">
        <v>6</v>
      </c>
      <c r="N696" s="14">
        <v>5</v>
      </c>
      <c r="O696" s="14">
        <v>1</v>
      </c>
    </row>
    <row r="697" spans="1:15" x14ac:dyDescent="0.3">
      <c r="A697" s="14" t="s">
        <v>641</v>
      </c>
      <c r="B697" s="14">
        <v>37</v>
      </c>
      <c r="C697" s="14" t="s">
        <v>12</v>
      </c>
      <c r="D697" s="14" t="s">
        <v>45</v>
      </c>
      <c r="E697" s="15">
        <v>118980</v>
      </c>
      <c r="F697" s="14" t="s">
        <v>9</v>
      </c>
      <c r="G697" s="14" t="s">
        <v>25</v>
      </c>
      <c r="H697" s="14" t="s">
        <v>920</v>
      </c>
      <c r="I697" s="14" t="s">
        <v>918</v>
      </c>
      <c r="J697" s="14" t="s">
        <v>915</v>
      </c>
      <c r="K697" s="14">
        <v>50</v>
      </c>
      <c r="L697" s="14">
        <v>5</v>
      </c>
      <c r="M697" s="14">
        <v>17</v>
      </c>
      <c r="N697" s="14">
        <v>14</v>
      </c>
      <c r="O697" s="14">
        <v>11</v>
      </c>
    </row>
    <row r="698" spans="1:15" x14ac:dyDescent="0.3">
      <c r="A698" s="14" t="s">
        <v>642</v>
      </c>
      <c r="B698" s="14">
        <v>45</v>
      </c>
      <c r="C698" s="14" t="s">
        <v>12</v>
      </c>
      <c r="D698" s="14" t="s">
        <v>17</v>
      </c>
      <c r="E698" s="15">
        <v>96750</v>
      </c>
      <c r="F698" s="14" t="s">
        <v>22</v>
      </c>
      <c r="G698" s="14" t="s">
        <v>10</v>
      </c>
      <c r="H698" s="14" t="s">
        <v>920</v>
      </c>
      <c r="I698" s="14" t="s">
        <v>918</v>
      </c>
      <c r="J698" s="14" t="s">
        <v>915</v>
      </c>
      <c r="K698" s="14">
        <v>10</v>
      </c>
      <c r="L698" s="14">
        <v>1</v>
      </c>
      <c r="M698" s="14">
        <v>9</v>
      </c>
      <c r="N698" s="14">
        <v>9</v>
      </c>
      <c r="O698" s="14">
        <v>0</v>
      </c>
    </row>
    <row r="699" spans="1:15" x14ac:dyDescent="0.3">
      <c r="A699" s="14" t="s">
        <v>643</v>
      </c>
      <c r="B699" s="14">
        <v>29</v>
      </c>
      <c r="C699" s="14" t="s">
        <v>7</v>
      </c>
      <c r="D699" s="14" t="s">
        <v>32</v>
      </c>
      <c r="E699" s="15">
        <v>101220</v>
      </c>
      <c r="F699" s="14" t="s">
        <v>22</v>
      </c>
      <c r="G699" s="14" t="s">
        <v>14</v>
      </c>
      <c r="H699" s="14" t="s">
        <v>917</v>
      </c>
      <c r="I699" s="14" t="s">
        <v>918</v>
      </c>
      <c r="J699" s="14" t="s">
        <v>915</v>
      </c>
      <c r="K699" s="14">
        <v>10</v>
      </c>
      <c r="L699" s="14">
        <v>1</v>
      </c>
      <c r="M699" s="14">
        <v>3</v>
      </c>
      <c r="N699" s="14">
        <v>3</v>
      </c>
      <c r="O699" s="14">
        <v>0</v>
      </c>
    </row>
    <row r="700" spans="1:15" x14ac:dyDescent="0.3">
      <c r="A700" s="14" t="s">
        <v>644</v>
      </c>
      <c r="B700" s="14">
        <v>35</v>
      </c>
      <c r="C700" s="14" t="s">
        <v>7</v>
      </c>
      <c r="D700" s="14" t="s">
        <v>32</v>
      </c>
      <c r="E700" s="15">
        <v>63020</v>
      </c>
      <c r="F700" s="14" t="s">
        <v>9</v>
      </c>
      <c r="G700" s="14" t="s">
        <v>25</v>
      </c>
      <c r="H700" s="14" t="s">
        <v>919</v>
      </c>
      <c r="I700" s="14" t="s">
        <v>918</v>
      </c>
      <c r="J700" s="14" t="s">
        <v>915</v>
      </c>
      <c r="K700" s="14">
        <v>10</v>
      </c>
      <c r="L700" s="14">
        <v>1</v>
      </c>
      <c r="M700" s="14">
        <v>5</v>
      </c>
      <c r="N700" s="14">
        <v>5</v>
      </c>
      <c r="O700" s="14">
        <v>1</v>
      </c>
    </row>
    <row r="701" spans="1:15" x14ac:dyDescent="0.3">
      <c r="A701" s="14" t="s">
        <v>645</v>
      </c>
      <c r="B701" s="14">
        <v>52</v>
      </c>
      <c r="C701" s="14" t="s">
        <v>7</v>
      </c>
      <c r="D701" s="14" t="s">
        <v>17</v>
      </c>
      <c r="E701" s="15">
        <v>75920</v>
      </c>
      <c r="F701" s="14" t="s">
        <v>904</v>
      </c>
      <c r="G701" s="14" t="s">
        <v>25</v>
      </c>
      <c r="H701" s="14" t="s">
        <v>920</v>
      </c>
      <c r="I701" s="14" t="s">
        <v>918</v>
      </c>
      <c r="J701" s="14" t="s">
        <v>915</v>
      </c>
      <c r="K701" s="14">
        <v>20</v>
      </c>
      <c r="L701" s="14">
        <v>2</v>
      </c>
      <c r="M701" s="14">
        <v>26</v>
      </c>
      <c r="N701" s="14">
        <v>9</v>
      </c>
      <c r="O701" s="14">
        <v>7</v>
      </c>
    </row>
    <row r="702" spans="1:15" x14ac:dyDescent="0.3">
      <c r="A702" s="14" t="s">
        <v>266</v>
      </c>
      <c r="B702" s="14">
        <v>58</v>
      </c>
      <c r="C702" s="14" t="s">
        <v>7</v>
      </c>
      <c r="D702" s="14" t="s">
        <v>37</v>
      </c>
      <c r="E702" s="15">
        <v>93080</v>
      </c>
      <c r="F702" s="14" t="s">
        <v>904</v>
      </c>
      <c r="G702" s="14" t="s">
        <v>20</v>
      </c>
      <c r="H702" s="14" t="s">
        <v>917</v>
      </c>
      <c r="I702" s="14" t="s">
        <v>916</v>
      </c>
      <c r="J702" s="14" t="s">
        <v>915</v>
      </c>
      <c r="K702" s="14">
        <v>40</v>
      </c>
      <c r="L702" s="14">
        <v>4</v>
      </c>
      <c r="M702" s="14">
        <v>7</v>
      </c>
      <c r="N702" s="14">
        <v>1</v>
      </c>
      <c r="O702" s="14">
        <v>0</v>
      </c>
    </row>
    <row r="703" spans="1:15" x14ac:dyDescent="0.3">
      <c r="A703" s="14" t="s">
        <v>410</v>
      </c>
      <c r="B703" s="14">
        <v>53</v>
      </c>
      <c r="C703" s="14" t="s">
        <v>7</v>
      </c>
      <c r="D703" s="14" t="s">
        <v>8</v>
      </c>
      <c r="E703" s="15">
        <v>68860</v>
      </c>
      <c r="F703" s="14" t="s">
        <v>904</v>
      </c>
      <c r="G703" s="14" t="s">
        <v>20</v>
      </c>
      <c r="H703" s="14" t="s">
        <v>919</v>
      </c>
      <c r="I703" s="14" t="s">
        <v>922</v>
      </c>
      <c r="J703" s="14" t="s">
        <v>915</v>
      </c>
      <c r="K703" s="14">
        <v>60</v>
      </c>
      <c r="L703" s="14">
        <v>6</v>
      </c>
      <c r="M703" s="14">
        <v>22</v>
      </c>
      <c r="N703" s="14">
        <v>17</v>
      </c>
      <c r="O703" s="14">
        <v>15</v>
      </c>
    </row>
    <row r="704" spans="1:15" x14ac:dyDescent="0.3">
      <c r="A704" s="14" t="s">
        <v>646</v>
      </c>
      <c r="B704" s="14">
        <v>30</v>
      </c>
      <c r="C704" s="14" t="s">
        <v>7</v>
      </c>
      <c r="D704" s="14" t="s">
        <v>17</v>
      </c>
      <c r="E704" s="15">
        <v>118980</v>
      </c>
      <c r="F704" s="14" t="s">
        <v>22</v>
      </c>
      <c r="G704" s="14" t="s">
        <v>25</v>
      </c>
      <c r="H704" s="14" t="s">
        <v>923</v>
      </c>
      <c r="I704" s="14" t="s">
        <v>922</v>
      </c>
      <c r="J704" s="14" t="s">
        <v>915</v>
      </c>
      <c r="K704" s="14">
        <v>50</v>
      </c>
      <c r="L704" s="14">
        <v>5</v>
      </c>
      <c r="M704" s="14">
        <v>10</v>
      </c>
      <c r="N704" s="14">
        <v>8</v>
      </c>
      <c r="O704" s="14">
        <v>7</v>
      </c>
    </row>
    <row r="705" spans="1:15" x14ac:dyDescent="0.3">
      <c r="A705" s="14" t="s">
        <v>647</v>
      </c>
      <c r="B705" s="14">
        <v>38</v>
      </c>
      <c r="C705" s="14" t="s">
        <v>12</v>
      </c>
      <c r="D705" s="14" t="s">
        <v>48</v>
      </c>
      <c r="E705" s="15">
        <v>106460</v>
      </c>
      <c r="F705" s="14" t="s">
        <v>904</v>
      </c>
      <c r="G705" s="14" t="s">
        <v>10</v>
      </c>
      <c r="H705" s="14" t="s">
        <v>917</v>
      </c>
      <c r="I705" s="14" t="s">
        <v>916</v>
      </c>
      <c r="J705" s="14" t="s">
        <v>921</v>
      </c>
      <c r="K705" s="14">
        <v>10</v>
      </c>
      <c r="L705" s="14">
        <v>1</v>
      </c>
      <c r="M705" s="14">
        <v>6</v>
      </c>
      <c r="N705" s="14">
        <v>5</v>
      </c>
      <c r="O705" s="14">
        <v>1</v>
      </c>
    </row>
    <row r="706" spans="1:15" x14ac:dyDescent="0.3">
      <c r="A706" s="14" t="s">
        <v>648</v>
      </c>
      <c r="B706" s="14">
        <v>35</v>
      </c>
      <c r="C706" s="14" t="s">
        <v>7</v>
      </c>
      <c r="D706" s="14" t="s">
        <v>8</v>
      </c>
      <c r="E706" s="15">
        <v>70650</v>
      </c>
      <c r="F706" s="14" t="s">
        <v>9</v>
      </c>
      <c r="G706" s="14" t="s">
        <v>14</v>
      </c>
      <c r="H706" s="14" t="s">
        <v>920</v>
      </c>
      <c r="I706" s="14" t="s">
        <v>922</v>
      </c>
      <c r="J706" s="14" t="s">
        <v>915</v>
      </c>
      <c r="K706" s="14">
        <v>60</v>
      </c>
      <c r="L706" s="14">
        <v>6</v>
      </c>
      <c r="M706" s="14">
        <v>12</v>
      </c>
      <c r="N706" s="14">
        <v>10</v>
      </c>
      <c r="O706" s="14">
        <v>0</v>
      </c>
    </row>
    <row r="707" spans="1:15" x14ac:dyDescent="0.3">
      <c r="A707" s="14" t="s">
        <v>649</v>
      </c>
      <c r="B707" s="14">
        <v>39</v>
      </c>
      <c r="C707" s="14" t="s">
        <v>12</v>
      </c>
      <c r="D707" s="14" t="s">
        <v>17</v>
      </c>
      <c r="E707" s="15">
        <v>101120</v>
      </c>
      <c r="F707" s="14" t="s">
        <v>9</v>
      </c>
      <c r="G707" s="14" t="s">
        <v>25</v>
      </c>
      <c r="H707" s="14" t="s">
        <v>920</v>
      </c>
      <c r="I707" s="14" t="s">
        <v>916</v>
      </c>
      <c r="J707" s="14" t="s">
        <v>915</v>
      </c>
      <c r="K707" s="14">
        <v>0</v>
      </c>
      <c r="L707" s="14">
        <v>0</v>
      </c>
      <c r="M707" s="14">
        <v>9</v>
      </c>
      <c r="N707" s="14">
        <v>8</v>
      </c>
      <c r="O707" s="14">
        <v>0</v>
      </c>
    </row>
    <row r="708" spans="1:15" x14ac:dyDescent="0.3">
      <c r="A708" s="14" t="s">
        <v>650</v>
      </c>
      <c r="B708" s="14">
        <v>40</v>
      </c>
      <c r="C708" s="14" t="s">
        <v>12</v>
      </c>
      <c r="D708" s="14" t="s">
        <v>17</v>
      </c>
      <c r="E708" s="15">
        <v>77050</v>
      </c>
      <c r="F708" s="14" t="s">
        <v>904</v>
      </c>
      <c r="G708" s="14" t="s">
        <v>25</v>
      </c>
      <c r="H708" s="14" t="s">
        <v>920</v>
      </c>
      <c r="I708" s="14" t="s">
        <v>916</v>
      </c>
      <c r="J708" s="14" t="s">
        <v>921</v>
      </c>
      <c r="K708" s="14">
        <v>40</v>
      </c>
      <c r="L708" s="14">
        <v>4</v>
      </c>
      <c r="M708" s="14">
        <v>22</v>
      </c>
      <c r="N708" s="14">
        <v>1</v>
      </c>
      <c r="O708" s="14">
        <v>0</v>
      </c>
    </row>
    <row r="709" spans="1:15" x14ac:dyDescent="0.3">
      <c r="A709" s="14" t="s">
        <v>941</v>
      </c>
      <c r="B709" s="14">
        <v>47</v>
      </c>
      <c r="C709" s="14" t="s">
        <v>12</v>
      </c>
      <c r="D709" s="14" t="s">
        <v>48</v>
      </c>
      <c r="E709" s="15">
        <v>41930</v>
      </c>
      <c r="F709" s="14" t="s">
        <v>904</v>
      </c>
      <c r="G709" s="14" t="s">
        <v>25</v>
      </c>
      <c r="H709" s="14" t="s">
        <v>919</v>
      </c>
      <c r="I709" s="14" t="s">
        <v>922</v>
      </c>
      <c r="J709" s="14" t="s">
        <v>921</v>
      </c>
      <c r="K709" s="14">
        <v>10</v>
      </c>
      <c r="L709" s="14">
        <v>1</v>
      </c>
      <c r="M709" s="14">
        <v>20</v>
      </c>
      <c r="N709" s="14">
        <v>19</v>
      </c>
      <c r="O709" s="14">
        <v>2</v>
      </c>
    </row>
    <row r="710" spans="1:15" x14ac:dyDescent="0.3">
      <c r="A710" s="14" t="s">
        <v>651</v>
      </c>
      <c r="B710" s="14">
        <v>36</v>
      </c>
      <c r="C710" s="14" t="s">
        <v>12</v>
      </c>
      <c r="D710" s="14" t="s">
        <v>13</v>
      </c>
      <c r="E710" s="15">
        <v>89360</v>
      </c>
      <c r="F710" s="14" t="s">
        <v>904</v>
      </c>
      <c r="G710" s="14" t="s">
        <v>25</v>
      </c>
      <c r="H710" s="14" t="s">
        <v>917</v>
      </c>
      <c r="I710" s="14" t="s">
        <v>922</v>
      </c>
      <c r="J710" s="14" t="s">
        <v>915</v>
      </c>
      <c r="K710" s="14">
        <v>40</v>
      </c>
      <c r="L710" s="14">
        <v>4</v>
      </c>
      <c r="M710" s="14">
        <v>12</v>
      </c>
      <c r="N710" s="14">
        <v>7</v>
      </c>
      <c r="O710" s="14">
        <v>0</v>
      </c>
    </row>
    <row r="711" spans="1:15" x14ac:dyDescent="0.3">
      <c r="A711" s="14" t="s">
        <v>652</v>
      </c>
      <c r="B711" s="14">
        <v>31</v>
      </c>
      <c r="C711" s="14" t="s">
        <v>7</v>
      </c>
      <c r="D711" s="14" t="s">
        <v>50</v>
      </c>
      <c r="E711" s="15">
        <v>37840</v>
      </c>
      <c r="F711" s="14" t="s">
        <v>904</v>
      </c>
      <c r="G711" s="14" t="s">
        <v>25</v>
      </c>
      <c r="H711" s="14" t="s">
        <v>919</v>
      </c>
      <c r="I711" s="14" t="s">
        <v>916</v>
      </c>
      <c r="J711" s="14" t="s">
        <v>921</v>
      </c>
      <c r="K711" s="14">
        <v>0</v>
      </c>
      <c r="L711" s="14">
        <v>0</v>
      </c>
      <c r="M711" s="14">
        <v>4</v>
      </c>
      <c r="N711" s="14">
        <v>3</v>
      </c>
      <c r="O711" s="14">
        <v>1</v>
      </c>
    </row>
    <row r="712" spans="1:15" x14ac:dyDescent="0.3">
      <c r="A712" s="14" t="s">
        <v>653</v>
      </c>
      <c r="B712" s="14">
        <v>33</v>
      </c>
      <c r="C712" s="14" t="s">
        <v>12</v>
      </c>
      <c r="D712" s="14" t="s">
        <v>63</v>
      </c>
      <c r="E712" s="15">
        <v>89160</v>
      </c>
      <c r="F712" s="14" t="s">
        <v>9</v>
      </c>
      <c r="G712" s="14" t="s">
        <v>10</v>
      </c>
      <c r="H712" s="14" t="s">
        <v>920</v>
      </c>
      <c r="I712" s="14" t="s">
        <v>916</v>
      </c>
      <c r="J712" s="14" t="s">
        <v>915</v>
      </c>
      <c r="K712" s="14">
        <v>10</v>
      </c>
      <c r="L712" s="14">
        <v>1</v>
      </c>
      <c r="M712" s="14">
        <v>10</v>
      </c>
      <c r="N712" s="14">
        <v>10</v>
      </c>
      <c r="O712" s="14">
        <v>6</v>
      </c>
    </row>
    <row r="713" spans="1:15" x14ac:dyDescent="0.3">
      <c r="A713" s="14" t="s">
        <v>654</v>
      </c>
      <c r="B713" s="14">
        <v>29</v>
      </c>
      <c r="C713" s="14" t="s">
        <v>7</v>
      </c>
      <c r="D713" s="14" t="s">
        <v>37</v>
      </c>
      <c r="E713" s="15">
        <v>74110</v>
      </c>
      <c r="F713" s="14" t="s">
        <v>22</v>
      </c>
      <c r="G713" s="14" t="s">
        <v>25</v>
      </c>
      <c r="H713" s="14" t="s">
        <v>920</v>
      </c>
      <c r="I713" s="14" t="s">
        <v>916</v>
      </c>
      <c r="J713" s="14" t="s">
        <v>921</v>
      </c>
      <c r="K713" s="14">
        <v>60</v>
      </c>
      <c r="L713" s="14">
        <v>6</v>
      </c>
      <c r="M713" s="14">
        <v>3</v>
      </c>
      <c r="N713" s="14">
        <v>0</v>
      </c>
      <c r="O713" s="14">
        <v>0</v>
      </c>
    </row>
    <row r="714" spans="1:15" x14ac:dyDescent="0.3">
      <c r="A714" s="14" t="s">
        <v>655</v>
      </c>
      <c r="B714" s="14">
        <v>33</v>
      </c>
      <c r="C714" s="14" t="s">
        <v>12</v>
      </c>
      <c r="D714" s="14" t="s">
        <v>50</v>
      </c>
      <c r="E714" s="15">
        <v>31630</v>
      </c>
      <c r="F714" s="14" t="s">
        <v>904</v>
      </c>
      <c r="G714" s="14" t="s">
        <v>46</v>
      </c>
      <c r="H714" s="14" t="s">
        <v>920</v>
      </c>
      <c r="I714" s="14" t="s">
        <v>916</v>
      </c>
      <c r="J714" s="14" t="s">
        <v>915</v>
      </c>
      <c r="K714" s="14">
        <v>30</v>
      </c>
      <c r="L714" s="14">
        <v>3</v>
      </c>
      <c r="M714" s="14">
        <v>5</v>
      </c>
      <c r="N714" s="14">
        <v>3</v>
      </c>
      <c r="O714" s="14">
        <v>0</v>
      </c>
    </row>
    <row r="715" spans="1:15" x14ac:dyDescent="0.3">
      <c r="A715" s="14" t="s">
        <v>656</v>
      </c>
      <c r="B715" s="14">
        <v>45</v>
      </c>
      <c r="C715" s="14" t="s">
        <v>7</v>
      </c>
      <c r="D715" s="14" t="s">
        <v>50</v>
      </c>
      <c r="E715" s="15">
        <v>40910</v>
      </c>
      <c r="F715" s="14" t="s">
        <v>904</v>
      </c>
      <c r="G715" s="14" t="s">
        <v>25</v>
      </c>
      <c r="H715" s="14" t="s">
        <v>919</v>
      </c>
      <c r="I715" s="14" t="s">
        <v>922</v>
      </c>
      <c r="J715" s="14" t="s">
        <v>915</v>
      </c>
      <c r="K715" s="14">
        <v>30</v>
      </c>
      <c r="L715" s="14">
        <v>3</v>
      </c>
      <c r="M715" s="14">
        <v>8</v>
      </c>
      <c r="N715" s="14">
        <v>5</v>
      </c>
      <c r="O715" s="14">
        <v>0</v>
      </c>
    </row>
    <row r="716" spans="1:15" x14ac:dyDescent="0.3">
      <c r="A716" s="14" t="s">
        <v>657</v>
      </c>
      <c r="B716" s="14">
        <v>50</v>
      </c>
      <c r="C716" s="14" t="s">
        <v>12</v>
      </c>
      <c r="D716" s="14" t="s">
        <v>63</v>
      </c>
      <c r="E716" s="15">
        <v>32190</v>
      </c>
      <c r="F716" s="14" t="s">
        <v>22</v>
      </c>
      <c r="G716" s="14" t="s">
        <v>10</v>
      </c>
      <c r="H716" s="14" t="s">
        <v>919</v>
      </c>
      <c r="I716" s="14" t="s">
        <v>922</v>
      </c>
      <c r="J716" s="14" t="s">
        <v>915</v>
      </c>
      <c r="K716" s="14">
        <v>90</v>
      </c>
      <c r="L716" s="14">
        <v>9</v>
      </c>
      <c r="M716" s="14">
        <v>32</v>
      </c>
      <c r="N716" s="14">
        <v>5</v>
      </c>
      <c r="O716" s="14">
        <v>1</v>
      </c>
    </row>
    <row r="717" spans="1:15" x14ac:dyDescent="0.3">
      <c r="A717" s="14" t="s">
        <v>658</v>
      </c>
      <c r="B717" s="14">
        <v>33</v>
      </c>
      <c r="C717" s="14" t="s">
        <v>7</v>
      </c>
      <c r="D717" s="14" t="s">
        <v>37</v>
      </c>
      <c r="E717" s="15">
        <v>73490</v>
      </c>
      <c r="F717" s="14" t="s">
        <v>904</v>
      </c>
      <c r="G717" s="14" t="s">
        <v>14</v>
      </c>
      <c r="H717" s="14" t="s">
        <v>923</v>
      </c>
      <c r="I717" s="14" t="s">
        <v>918</v>
      </c>
      <c r="J717" s="14" t="s">
        <v>921</v>
      </c>
      <c r="K717" s="14">
        <v>10</v>
      </c>
      <c r="L717" s="14">
        <v>1</v>
      </c>
      <c r="M717" s="14">
        <v>6</v>
      </c>
      <c r="N717" s="14">
        <v>6</v>
      </c>
      <c r="O717" s="14">
        <v>1</v>
      </c>
    </row>
    <row r="718" spans="1:15" x14ac:dyDescent="0.3">
      <c r="A718" s="14" t="s">
        <v>659</v>
      </c>
      <c r="B718" s="14">
        <v>41</v>
      </c>
      <c r="C718" s="14" t="s">
        <v>12</v>
      </c>
      <c r="D718" s="14" t="s">
        <v>50</v>
      </c>
      <c r="E718" s="15">
        <v>52220</v>
      </c>
      <c r="F718" s="14" t="s">
        <v>22</v>
      </c>
      <c r="G718" s="14" t="s">
        <v>46</v>
      </c>
      <c r="H718" s="14" t="s">
        <v>919</v>
      </c>
      <c r="I718" s="14" t="s">
        <v>922</v>
      </c>
      <c r="J718" s="14" t="s">
        <v>915</v>
      </c>
      <c r="K718" s="14">
        <v>20</v>
      </c>
      <c r="L718" s="14">
        <v>2</v>
      </c>
      <c r="M718" s="14">
        <v>21</v>
      </c>
      <c r="N718" s="14">
        <v>18</v>
      </c>
      <c r="O718" s="14">
        <v>0</v>
      </c>
    </row>
    <row r="719" spans="1:15" x14ac:dyDescent="0.3">
      <c r="A719" s="14" t="s">
        <v>56</v>
      </c>
      <c r="B719" s="14">
        <v>27</v>
      </c>
      <c r="C719" s="14" t="s">
        <v>12</v>
      </c>
      <c r="D719" s="14" t="s">
        <v>45</v>
      </c>
      <c r="E719" s="15">
        <v>68900</v>
      </c>
      <c r="F719" s="14" t="s">
        <v>22</v>
      </c>
      <c r="G719" s="14" t="s">
        <v>25</v>
      </c>
      <c r="H719" s="14" t="s">
        <v>917</v>
      </c>
      <c r="I719" s="14" t="s">
        <v>918</v>
      </c>
      <c r="J719" s="14" t="s">
        <v>915</v>
      </c>
      <c r="K719" s="14">
        <v>90</v>
      </c>
      <c r="L719" s="14">
        <v>9</v>
      </c>
      <c r="M719" s="14">
        <v>4</v>
      </c>
      <c r="N719" s="14">
        <v>2</v>
      </c>
      <c r="O719" s="14">
        <v>2</v>
      </c>
    </row>
    <row r="720" spans="1:15" x14ac:dyDescent="0.3">
      <c r="A720" s="14" t="s">
        <v>660</v>
      </c>
      <c r="B720" s="14">
        <v>45</v>
      </c>
      <c r="C720" s="14" t="s">
        <v>7</v>
      </c>
      <c r="D720" s="14" t="s">
        <v>29</v>
      </c>
      <c r="E720" s="15">
        <v>83750</v>
      </c>
      <c r="F720" s="14" t="s">
        <v>904</v>
      </c>
      <c r="G720" s="14" t="s">
        <v>25</v>
      </c>
      <c r="H720" s="14" t="s">
        <v>920</v>
      </c>
      <c r="I720" s="14" t="s">
        <v>918</v>
      </c>
      <c r="J720" s="14" t="s">
        <v>921</v>
      </c>
      <c r="K720" s="14">
        <v>10</v>
      </c>
      <c r="L720" s="14">
        <v>1</v>
      </c>
      <c r="M720" s="14">
        <v>9</v>
      </c>
      <c r="N720" s="14">
        <v>9</v>
      </c>
      <c r="O720" s="14">
        <v>0</v>
      </c>
    </row>
    <row r="721" spans="1:15" x14ac:dyDescent="0.3">
      <c r="A721" s="14" t="s">
        <v>661</v>
      </c>
      <c r="B721" s="14">
        <v>47</v>
      </c>
      <c r="C721" s="14" t="s">
        <v>12</v>
      </c>
      <c r="D721" s="14" t="s">
        <v>50</v>
      </c>
      <c r="E721" s="15">
        <v>110970</v>
      </c>
      <c r="F721" s="14" t="s">
        <v>22</v>
      </c>
      <c r="G721" s="14" t="s">
        <v>25</v>
      </c>
      <c r="H721" s="14" t="s">
        <v>920</v>
      </c>
      <c r="I721" s="14" t="s">
        <v>916</v>
      </c>
      <c r="J721" s="14" t="s">
        <v>921</v>
      </c>
      <c r="K721" s="14">
        <v>10</v>
      </c>
      <c r="L721" s="14">
        <v>1</v>
      </c>
      <c r="M721" s="14">
        <v>9</v>
      </c>
      <c r="N721" s="14">
        <v>9</v>
      </c>
      <c r="O721" s="14">
        <v>0</v>
      </c>
    </row>
    <row r="722" spans="1:15" x14ac:dyDescent="0.3">
      <c r="A722" s="14" t="s">
        <v>662</v>
      </c>
      <c r="B722" s="14">
        <v>30</v>
      </c>
      <c r="C722" s="14" t="s">
        <v>12</v>
      </c>
      <c r="D722" s="14" t="s">
        <v>17</v>
      </c>
      <c r="E722" s="15">
        <v>49520</v>
      </c>
      <c r="F722" s="14" t="s">
        <v>22</v>
      </c>
      <c r="G722" s="14" t="s">
        <v>10</v>
      </c>
      <c r="H722" s="14" t="s">
        <v>920</v>
      </c>
      <c r="I722" s="14" t="s">
        <v>918</v>
      </c>
      <c r="J722" s="14" t="s">
        <v>921</v>
      </c>
      <c r="K722" s="14">
        <v>40</v>
      </c>
      <c r="L722" s="14">
        <v>4</v>
      </c>
      <c r="M722" s="14">
        <v>7</v>
      </c>
      <c r="N722" s="14">
        <v>5</v>
      </c>
      <c r="O722" s="14">
        <v>0</v>
      </c>
    </row>
    <row r="723" spans="1:15" x14ac:dyDescent="0.3">
      <c r="A723" s="14" t="s">
        <v>663</v>
      </c>
      <c r="B723" s="14">
        <v>50</v>
      </c>
      <c r="C723" s="14" t="s">
        <v>12</v>
      </c>
      <c r="D723" s="14" t="s">
        <v>19</v>
      </c>
      <c r="E723" s="15">
        <v>86560</v>
      </c>
      <c r="F723" s="14" t="s">
        <v>9</v>
      </c>
      <c r="G723" s="14" t="s">
        <v>25</v>
      </c>
      <c r="H723" s="14" t="s">
        <v>920</v>
      </c>
      <c r="I723" s="14" t="s">
        <v>918</v>
      </c>
      <c r="J723" s="14" t="s">
        <v>921</v>
      </c>
      <c r="K723" s="14">
        <v>30</v>
      </c>
      <c r="L723" s="14">
        <v>3</v>
      </c>
      <c r="M723" s="14">
        <v>22</v>
      </c>
      <c r="N723" s="14">
        <v>12</v>
      </c>
      <c r="O723" s="14">
        <v>1</v>
      </c>
    </row>
    <row r="724" spans="1:15" x14ac:dyDescent="0.3">
      <c r="A724" s="14" t="s">
        <v>664</v>
      </c>
      <c r="B724" s="14">
        <v>38</v>
      </c>
      <c r="C724" s="14" t="s">
        <v>12</v>
      </c>
      <c r="D724" s="14" t="s">
        <v>32</v>
      </c>
      <c r="E724" s="15">
        <v>35830</v>
      </c>
      <c r="F724" s="14" t="s">
        <v>904</v>
      </c>
      <c r="G724" s="14" t="s">
        <v>20</v>
      </c>
      <c r="H724" s="14" t="s">
        <v>919</v>
      </c>
      <c r="I724" s="14" t="s">
        <v>918</v>
      </c>
      <c r="J724" s="14" t="s">
        <v>915</v>
      </c>
      <c r="K724" s="14">
        <v>0</v>
      </c>
      <c r="L724" s="14">
        <v>0</v>
      </c>
      <c r="M724" s="14">
        <v>3</v>
      </c>
      <c r="N724" s="14">
        <v>2</v>
      </c>
      <c r="O724" s="14">
        <v>0</v>
      </c>
    </row>
    <row r="725" spans="1:15" x14ac:dyDescent="0.3">
      <c r="A725" s="14" t="s">
        <v>665</v>
      </c>
      <c r="B725" s="14">
        <v>46</v>
      </c>
      <c r="C725" s="14" t="s">
        <v>12</v>
      </c>
      <c r="D725" s="14" t="s">
        <v>24</v>
      </c>
      <c r="E725" s="15">
        <v>53910</v>
      </c>
      <c r="F725" s="14" t="s">
        <v>22</v>
      </c>
      <c r="G725" s="14" t="s">
        <v>25</v>
      </c>
      <c r="H725" s="14" t="s">
        <v>919</v>
      </c>
      <c r="I725" s="14" t="s">
        <v>922</v>
      </c>
      <c r="J725" s="14" t="s">
        <v>915</v>
      </c>
      <c r="K725" s="14">
        <v>60</v>
      </c>
      <c r="L725" s="14">
        <v>6</v>
      </c>
      <c r="M725" s="14">
        <v>13</v>
      </c>
      <c r="N725" s="14">
        <v>8</v>
      </c>
      <c r="O725" s="14">
        <v>0</v>
      </c>
    </row>
    <row r="726" spans="1:15" x14ac:dyDescent="0.3">
      <c r="A726" s="14" t="s">
        <v>666</v>
      </c>
      <c r="B726" s="14">
        <v>24</v>
      </c>
      <c r="C726" s="14" t="s">
        <v>7</v>
      </c>
      <c r="D726" s="14" t="s">
        <v>37</v>
      </c>
      <c r="E726" s="15">
        <v>109870</v>
      </c>
      <c r="F726" s="14" t="s">
        <v>904</v>
      </c>
      <c r="G726" s="14" t="s">
        <v>25</v>
      </c>
      <c r="H726" s="14" t="s">
        <v>919</v>
      </c>
      <c r="I726" s="14" t="s">
        <v>922</v>
      </c>
      <c r="J726" s="14" t="s">
        <v>915</v>
      </c>
      <c r="K726" s="14">
        <v>10</v>
      </c>
      <c r="L726" s="14">
        <v>1</v>
      </c>
      <c r="M726" s="14">
        <v>5</v>
      </c>
      <c r="N726" s="14">
        <v>4</v>
      </c>
      <c r="O726" s="14">
        <v>3</v>
      </c>
    </row>
    <row r="727" spans="1:15" x14ac:dyDescent="0.3">
      <c r="A727" s="14" t="s">
        <v>667</v>
      </c>
      <c r="B727" s="14">
        <v>35</v>
      </c>
      <c r="C727" s="14" t="s">
        <v>12</v>
      </c>
      <c r="D727" s="14" t="s">
        <v>19</v>
      </c>
      <c r="E727" s="15">
        <v>61620</v>
      </c>
      <c r="F727" s="14" t="s">
        <v>9</v>
      </c>
      <c r="G727" s="14" t="s">
        <v>25</v>
      </c>
      <c r="H727" s="14" t="s">
        <v>923</v>
      </c>
      <c r="I727" s="14" t="s">
        <v>922</v>
      </c>
      <c r="J727" s="14" t="s">
        <v>921</v>
      </c>
      <c r="K727" s="14">
        <v>10</v>
      </c>
      <c r="L727" s="14">
        <v>1</v>
      </c>
      <c r="M727" s="14">
        <v>5</v>
      </c>
      <c r="N727" s="14">
        <v>4</v>
      </c>
      <c r="O727" s="14">
        <v>0</v>
      </c>
    </row>
    <row r="728" spans="1:15" x14ac:dyDescent="0.3">
      <c r="A728" s="14" t="s">
        <v>668</v>
      </c>
      <c r="B728" s="14">
        <v>31</v>
      </c>
      <c r="C728" s="14" t="s">
        <v>7</v>
      </c>
      <c r="D728" s="14" t="s">
        <v>19</v>
      </c>
      <c r="E728" s="15">
        <v>67960</v>
      </c>
      <c r="F728" s="14" t="s">
        <v>904</v>
      </c>
      <c r="G728" s="14" t="s">
        <v>25</v>
      </c>
      <c r="H728" s="14" t="s">
        <v>920</v>
      </c>
      <c r="I728" s="14" t="s">
        <v>918</v>
      </c>
      <c r="J728" s="14" t="s">
        <v>915</v>
      </c>
      <c r="K728" s="14">
        <v>10</v>
      </c>
      <c r="L728" s="14">
        <v>1</v>
      </c>
      <c r="M728" s="14">
        <v>4</v>
      </c>
      <c r="N728" s="14">
        <v>4</v>
      </c>
      <c r="O728" s="14">
        <v>0</v>
      </c>
    </row>
    <row r="729" spans="1:15" x14ac:dyDescent="0.3">
      <c r="A729" s="14" t="s">
        <v>669</v>
      </c>
      <c r="B729" s="14">
        <v>18</v>
      </c>
      <c r="C729" s="14" t="s">
        <v>12</v>
      </c>
      <c r="D729" s="14" t="s">
        <v>63</v>
      </c>
      <c r="E729" s="15">
        <v>57000</v>
      </c>
      <c r="F729" s="14" t="s">
        <v>22</v>
      </c>
      <c r="G729" s="14" t="s">
        <v>59</v>
      </c>
      <c r="H729" s="14" t="s">
        <v>920</v>
      </c>
      <c r="I729" s="14" t="s">
        <v>916</v>
      </c>
      <c r="J729" s="14" t="s">
        <v>915</v>
      </c>
      <c r="K729" s="14">
        <v>10</v>
      </c>
      <c r="L729" s="14">
        <v>1</v>
      </c>
      <c r="M729" s="14">
        <v>0</v>
      </c>
      <c r="N729" s="14">
        <v>0</v>
      </c>
      <c r="O729" s="14">
        <v>0</v>
      </c>
    </row>
    <row r="730" spans="1:15" x14ac:dyDescent="0.3">
      <c r="A730" s="14" t="s">
        <v>670</v>
      </c>
      <c r="B730" s="14">
        <v>54</v>
      </c>
      <c r="C730" s="14" t="s">
        <v>12</v>
      </c>
      <c r="D730" s="14" t="s">
        <v>8</v>
      </c>
      <c r="E730" s="15">
        <v>70610</v>
      </c>
      <c r="F730" s="14" t="s">
        <v>904</v>
      </c>
      <c r="G730" s="14" t="s">
        <v>25</v>
      </c>
      <c r="H730" s="14" t="s">
        <v>917</v>
      </c>
      <c r="I730" s="14" t="s">
        <v>918</v>
      </c>
      <c r="J730" s="14" t="s">
        <v>915</v>
      </c>
      <c r="K730" s="14">
        <v>80</v>
      </c>
      <c r="L730" s="14">
        <v>8</v>
      </c>
      <c r="M730" s="14">
        <v>22</v>
      </c>
      <c r="N730" s="14">
        <v>10</v>
      </c>
      <c r="O730" s="14">
        <v>0</v>
      </c>
    </row>
    <row r="731" spans="1:15" x14ac:dyDescent="0.3">
      <c r="A731" s="14" t="s">
        <v>671</v>
      </c>
      <c r="B731" s="14">
        <v>35</v>
      </c>
      <c r="C731" s="14" t="s">
        <v>7</v>
      </c>
      <c r="D731" s="14" t="s">
        <v>17</v>
      </c>
      <c r="E731" s="15">
        <v>51860</v>
      </c>
      <c r="F731" s="14" t="s">
        <v>904</v>
      </c>
      <c r="G731" s="14" t="s">
        <v>14</v>
      </c>
      <c r="H731" s="14" t="s">
        <v>919</v>
      </c>
      <c r="I731" s="14" t="s">
        <v>922</v>
      </c>
      <c r="J731" s="14" t="s">
        <v>921</v>
      </c>
      <c r="K731" s="14">
        <v>10</v>
      </c>
      <c r="L731" s="14">
        <v>1</v>
      </c>
      <c r="M731" s="14">
        <v>16</v>
      </c>
      <c r="N731" s="14">
        <v>16</v>
      </c>
      <c r="O731" s="14">
        <v>10</v>
      </c>
    </row>
    <row r="732" spans="1:15" x14ac:dyDescent="0.3">
      <c r="A732" s="14" t="s">
        <v>672</v>
      </c>
      <c r="B732" s="14">
        <v>30</v>
      </c>
      <c r="C732" s="14" t="s">
        <v>12</v>
      </c>
      <c r="D732" s="14" t="s">
        <v>32</v>
      </c>
      <c r="E732" s="15">
        <v>60130</v>
      </c>
      <c r="F732" s="14" t="s">
        <v>22</v>
      </c>
      <c r="G732" s="14" t="s">
        <v>25</v>
      </c>
      <c r="H732" s="14" t="s">
        <v>920</v>
      </c>
      <c r="I732" s="14" t="s">
        <v>918</v>
      </c>
      <c r="J732" s="14" t="s">
        <v>921</v>
      </c>
      <c r="K732" s="14">
        <v>0</v>
      </c>
      <c r="L732" s="14">
        <v>0</v>
      </c>
      <c r="M732" s="14">
        <v>9</v>
      </c>
      <c r="N732" s="14">
        <v>8</v>
      </c>
      <c r="O732" s="14">
        <v>1</v>
      </c>
    </row>
    <row r="733" spans="1:15" x14ac:dyDescent="0.3">
      <c r="A733" s="14" t="s">
        <v>673</v>
      </c>
      <c r="B733" s="14">
        <v>20</v>
      </c>
      <c r="C733" s="14" t="s">
        <v>7</v>
      </c>
      <c r="D733" s="14" t="s">
        <v>29</v>
      </c>
      <c r="E733" s="15">
        <v>72040</v>
      </c>
      <c r="F733" s="14" t="s">
        <v>904</v>
      </c>
      <c r="G733" s="14" t="s">
        <v>14</v>
      </c>
      <c r="H733" s="14" t="s">
        <v>919</v>
      </c>
      <c r="I733" s="14" t="s">
        <v>916</v>
      </c>
      <c r="J733" s="14" t="s">
        <v>921</v>
      </c>
      <c r="K733" s="14">
        <v>10</v>
      </c>
      <c r="L733" s="14">
        <v>1</v>
      </c>
      <c r="M733" s="14">
        <v>1</v>
      </c>
      <c r="N733" s="14">
        <v>1</v>
      </c>
      <c r="O733" s="14">
        <v>0</v>
      </c>
    </row>
    <row r="734" spans="1:15" x14ac:dyDescent="0.3">
      <c r="A734" s="14" t="s">
        <v>674</v>
      </c>
      <c r="B734" s="14">
        <v>30</v>
      </c>
      <c r="C734" s="14" t="s">
        <v>7</v>
      </c>
      <c r="D734" s="14" t="s">
        <v>17</v>
      </c>
      <c r="E734" s="15">
        <v>108450</v>
      </c>
      <c r="F734" s="14" t="s">
        <v>9</v>
      </c>
      <c r="G734" s="14" t="s">
        <v>25</v>
      </c>
      <c r="H734" s="14" t="s">
        <v>919</v>
      </c>
      <c r="I734" s="14" t="s">
        <v>916</v>
      </c>
      <c r="J734" s="14" t="s">
        <v>915</v>
      </c>
      <c r="K734" s="14">
        <v>0</v>
      </c>
      <c r="L734" s="14">
        <v>0</v>
      </c>
      <c r="M734" s="14">
        <v>4</v>
      </c>
      <c r="N734" s="14">
        <v>3</v>
      </c>
      <c r="O734" s="14">
        <v>1</v>
      </c>
    </row>
    <row r="735" spans="1:15" x14ac:dyDescent="0.3">
      <c r="A735" s="14" t="s">
        <v>675</v>
      </c>
      <c r="B735" s="14">
        <v>26</v>
      </c>
      <c r="C735" s="14" t="s">
        <v>7</v>
      </c>
      <c r="D735" s="14" t="s">
        <v>8</v>
      </c>
      <c r="E735" s="15">
        <v>58260</v>
      </c>
      <c r="F735" s="14" t="s">
        <v>9</v>
      </c>
      <c r="G735" s="14" t="s">
        <v>14</v>
      </c>
      <c r="H735" s="14" t="s">
        <v>919</v>
      </c>
      <c r="I735" s="14" t="s">
        <v>918</v>
      </c>
      <c r="J735" s="14" t="s">
        <v>915</v>
      </c>
      <c r="K735" s="14">
        <v>10</v>
      </c>
      <c r="L735" s="14">
        <v>1</v>
      </c>
      <c r="M735" s="14">
        <v>8</v>
      </c>
      <c r="N735" s="14">
        <v>8</v>
      </c>
      <c r="O735" s="14">
        <v>1</v>
      </c>
    </row>
    <row r="736" spans="1:15" x14ac:dyDescent="0.3">
      <c r="A736" s="14" t="s">
        <v>676</v>
      </c>
      <c r="B736" s="14">
        <v>22</v>
      </c>
      <c r="C736" s="14" t="s">
        <v>7</v>
      </c>
      <c r="D736" s="14" t="s">
        <v>13</v>
      </c>
      <c r="E736" s="15">
        <v>112650</v>
      </c>
      <c r="F736" s="14" t="s">
        <v>22</v>
      </c>
      <c r="G736" s="14" t="s">
        <v>20</v>
      </c>
      <c r="H736" s="14" t="s">
        <v>920</v>
      </c>
      <c r="I736" s="14" t="s">
        <v>918</v>
      </c>
      <c r="J736" s="14" t="s">
        <v>915</v>
      </c>
      <c r="K736" s="14">
        <v>10</v>
      </c>
      <c r="L736" s="14">
        <v>1</v>
      </c>
      <c r="M736" s="14">
        <v>4</v>
      </c>
      <c r="N736" s="14">
        <v>4</v>
      </c>
      <c r="O736" s="14">
        <v>1</v>
      </c>
    </row>
    <row r="737" spans="1:15" x14ac:dyDescent="0.3">
      <c r="A737" s="14" t="s">
        <v>677</v>
      </c>
      <c r="B737" s="14">
        <v>48</v>
      </c>
      <c r="C737" s="14" t="s">
        <v>12</v>
      </c>
      <c r="D737" s="14" t="s">
        <v>17</v>
      </c>
      <c r="E737" s="15">
        <v>106930</v>
      </c>
      <c r="F737" s="14" t="s">
        <v>9</v>
      </c>
      <c r="G737" s="14" t="s">
        <v>14</v>
      </c>
      <c r="H737" s="14" t="s">
        <v>920</v>
      </c>
      <c r="I737" s="14" t="s">
        <v>916</v>
      </c>
      <c r="J737" s="14" t="s">
        <v>915</v>
      </c>
      <c r="K737" s="14">
        <v>20</v>
      </c>
      <c r="L737" s="14">
        <v>2</v>
      </c>
      <c r="M737" s="14">
        <v>19</v>
      </c>
      <c r="N737" s="14">
        <v>2</v>
      </c>
      <c r="O737" s="14">
        <v>2</v>
      </c>
    </row>
    <row r="738" spans="1:15" x14ac:dyDescent="0.3">
      <c r="A738" s="14" t="s">
        <v>678</v>
      </c>
      <c r="B738" s="14">
        <v>48</v>
      </c>
      <c r="C738" s="14" t="s">
        <v>12</v>
      </c>
      <c r="D738" s="14" t="s">
        <v>29</v>
      </c>
      <c r="E738" s="15">
        <v>70020</v>
      </c>
      <c r="F738" s="14" t="s">
        <v>904</v>
      </c>
      <c r="G738" s="14" t="s">
        <v>14</v>
      </c>
      <c r="H738" s="14" t="s">
        <v>920</v>
      </c>
      <c r="I738" s="14" t="s">
        <v>916</v>
      </c>
      <c r="J738" s="14" t="s">
        <v>915</v>
      </c>
      <c r="K738" s="14">
        <v>70</v>
      </c>
      <c r="L738" s="14">
        <v>7</v>
      </c>
      <c r="M738" s="14">
        <v>27</v>
      </c>
      <c r="N738" s="14">
        <v>15</v>
      </c>
      <c r="O738" s="14">
        <v>4</v>
      </c>
    </row>
    <row r="739" spans="1:15" x14ac:dyDescent="0.3">
      <c r="A739" s="14" t="s">
        <v>940</v>
      </c>
      <c r="B739" s="14">
        <v>41</v>
      </c>
      <c r="C739" s="14" t="s">
        <v>7</v>
      </c>
      <c r="D739" s="14" t="s">
        <v>923</v>
      </c>
      <c r="E739" s="15">
        <v>35670</v>
      </c>
      <c r="F739" s="14" t="s">
        <v>904</v>
      </c>
      <c r="G739" s="14" t="s">
        <v>10</v>
      </c>
      <c r="H739" s="14" t="s">
        <v>919</v>
      </c>
      <c r="I739" s="14" t="s">
        <v>916</v>
      </c>
      <c r="J739" s="14" t="s">
        <v>915</v>
      </c>
      <c r="K739" s="14">
        <v>60</v>
      </c>
      <c r="L739" s="14">
        <v>6</v>
      </c>
      <c r="M739" s="14">
        <v>8</v>
      </c>
      <c r="N739" s="14">
        <v>2</v>
      </c>
      <c r="O739" s="14">
        <v>2</v>
      </c>
    </row>
    <row r="740" spans="1:15" x14ac:dyDescent="0.3">
      <c r="A740" s="14" t="s">
        <v>679</v>
      </c>
      <c r="B740" s="14">
        <v>39</v>
      </c>
      <c r="C740" s="14" t="s">
        <v>12</v>
      </c>
      <c r="D740" s="14" t="s">
        <v>8</v>
      </c>
      <c r="E740" s="15">
        <v>67630</v>
      </c>
      <c r="F740" s="14" t="s">
        <v>22</v>
      </c>
      <c r="G740" s="14" t="s">
        <v>14</v>
      </c>
      <c r="H740" s="14" t="s">
        <v>920</v>
      </c>
      <c r="I740" s="14" t="s">
        <v>918</v>
      </c>
      <c r="J740" s="14" t="s">
        <v>915</v>
      </c>
      <c r="K740" s="14">
        <v>10</v>
      </c>
      <c r="L740" s="14">
        <v>1</v>
      </c>
      <c r="M740" s="14">
        <v>21</v>
      </c>
      <c r="N740" s="14">
        <v>21</v>
      </c>
      <c r="O740" s="14">
        <v>11</v>
      </c>
    </row>
    <row r="741" spans="1:15" x14ac:dyDescent="0.3">
      <c r="A741" s="14" t="s">
        <v>272</v>
      </c>
      <c r="B741" s="14">
        <v>27</v>
      </c>
      <c r="C741" s="14" t="s">
        <v>12</v>
      </c>
      <c r="D741" s="14" t="s">
        <v>8</v>
      </c>
      <c r="E741" s="15">
        <v>82300</v>
      </c>
      <c r="F741" s="14" t="s">
        <v>22</v>
      </c>
      <c r="G741" s="14" t="s">
        <v>20</v>
      </c>
      <c r="H741" s="14" t="s">
        <v>920</v>
      </c>
      <c r="I741" s="14" t="s">
        <v>918</v>
      </c>
      <c r="J741" s="14" t="s">
        <v>915</v>
      </c>
      <c r="K741" s="14">
        <v>0</v>
      </c>
      <c r="L741" s="14">
        <v>0</v>
      </c>
      <c r="M741" s="14">
        <v>4</v>
      </c>
      <c r="N741" s="14">
        <v>3</v>
      </c>
      <c r="O741" s="14">
        <v>2</v>
      </c>
    </row>
    <row r="742" spans="1:15" x14ac:dyDescent="0.3">
      <c r="A742" s="14" t="s">
        <v>680</v>
      </c>
      <c r="B742" s="14">
        <v>35</v>
      </c>
      <c r="C742" s="14" t="s">
        <v>7</v>
      </c>
      <c r="D742" s="14" t="s">
        <v>17</v>
      </c>
      <c r="E742" s="15">
        <v>114870</v>
      </c>
      <c r="F742" s="14" t="s">
        <v>22</v>
      </c>
      <c r="G742" s="14" t="s">
        <v>14</v>
      </c>
      <c r="H742" s="14" t="s">
        <v>923</v>
      </c>
      <c r="I742" s="14" t="s">
        <v>922</v>
      </c>
      <c r="J742" s="14" t="s">
        <v>915</v>
      </c>
      <c r="K742" s="14">
        <v>10</v>
      </c>
      <c r="L742" s="14">
        <v>1</v>
      </c>
      <c r="M742" s="14">
        <v>3</v>
      </c>
      <c r="N742" s="14">
        <v>3</v>
      </c>
      <c r="O742" s="14">
        <v>1</v>
      </c>
    </row>
    <row r="743" spans="1:15" x14ac:dyDescent="0.3">
      <c r="A743" s="14" t="s">
        <v>681</v>
      </c>
      <c r="B743" s="14">
        <v>42</v>
      </c>
      <c r="C743" s="14" t="s">
        <v>7</v>
      </c>
      <c r="D743" s="14" t="s">
        <v>17</v>
      </c>
      <c r="E743" s="15">
        <v>71030</v>
      </c>
      <c r="F743" s="14" t="s">
        <v>904</v>
      </c>
      <c r="G743" s="14" t="s">
        <v>20</v>
      </c>
      <c r="H743" s="14" t="s">
        <v>63</v>
      </c>
      <c r="I743" s="14" t="s">
        <v>918</v>
      </c>
      <c r="J743" s="14" t="s">
        <v>915</v>
      </c>
      <c r="K743" s="14">
        <v>60</v>
      </c>
      <c r="L743" s="14">
        <v>6</v>
      </c>
      <c r="M743" s="14">
        <v>21</v>
      </c>
      <c r="N743" s="14">
        <v>1</v>
      </c>
      <c r="O743" s="14">
        <v>0</v>
      </c>
    </row>
    <row r="744" spans="1:15" x14ac:dyDescent="0.3">
      <c r="A744" s="14" t="s">
        <v>682</v>
      </c>
      <c r="B744" s="14">
        <v>50</v>
      </c>
      <c r="C744" s="14" t="s">
        <v>12</v>
      </c>
      <c r="D744" s="14" t="s">
        <v>29</v>
      </c>
      <c r="E744" s="15">
        <v>52750</v>
      </c>
      <c r="F744" s="14" t="s">
        <v>22</v>
      </c>
      <c r="G744" s="14" t="s">
        <v>25</v>
      </c>
      <c r="H744" s="14" t="s">
        <v>920</v>
      </c>
      <c r="I744" s="14" t="s">
        <v>918</v>
      </c>
      <c r="J744" s="14" t="s">
        <v>915</v>
      </c>
      <c r="K744" s="14">
        <v>40</v>
      </c>
      <c r="L744" s="14">
        <v>4</v>
      </c>
      <c r="M744" s="14">
        <v>8</v>
      </c>
      <c r="N744" s="14">
        <v>1</v>
      </c>
      <c r="O744" s="14">
        <v>0</v>
      </c>
    </row>
    <row r="745" spans="1:15" x14ac:dyDescent="0.3">
      <c r="A745" s="14" t="s">
        <v>683</v>
      </c>
      <c r="B745" s="14">
        <v>59</v>
      </c>
      <c r="C745" s="14" t="s">
        <v>12</v>
      </c>
      <c r="D745" s="14" t="s">
        <v>37</v>
      </c>
      <c r="E745" s="15">
        <v>85670</v>
      </c>
      <c r="F745" s="14" t="s">
        <v>904</v>
      </c>
      <c r="G745" s="14" t="s">
        <v>10</v>
      </c>
      <c r="H745" s="14" t="s">
        <v>920</v>
      </c>
      <c r="I745" s="14" t="s">
        <v>916</v>
      </c>
      <c r="J745" s="14" t="s">
        <v>921</v>
      </c>
      <c r="K745" s="14">
        <v>30</v>
      </c>
      <c r="L745" s="14">
        <v>3</v>
      </c>
      <c r="M745" s="14">
        <v>30</v>
      </c>
      <c r="N745" s="14">
        <v>5</v>
      </c>
      <c r="O745" s="14">
        <v>4</v>
      </c>
    </row>
    <row r="746" spans="1:15" x14ac:dyDescent="0.3">
      <c r="A746" s="14" t="s">
        <v>684</v>
      </c>
      <c r="B746" s="14">
        <v>37</v>
      </c>
      <c r="C746" s="14" t="s">
        <v>7</v>
      </c>
      <c r="D746" s="14" t="s">
        <v>50</v>
      </c>
      <c r="E746" s="15">
        <v>61700</v>
      </c>
      <c r="F746" s="14" t="s">
        <v>904</v>
      </c>
      <c r="G746" s="14" t="s">
        <v>20</v>
      </c>
      <c r="H746" s="14" t="s">
        <v>919</v>
      </c>
      <c r="I746" s="14" t="s">
        <v>918</v>
      </c>
      <c r="J746" s="14" t="s">
        <v>915</v>
      </c>
      <c r="K746" s="14">
        <v>50</v>
      </c>
      <c r="L746" s="14">
        <v>5</v>
      </c>
      <c r="M746" s="14">
        <v>15</v>
      </c>
      <c r="N746" s="14">
        <v>1</v>
      </c>
      <c r="O746" s="14">
        <v>0</v>
      </c>
    </row>
    <row r="747" spans="1:15" x14ac:dyDescent="0.3">
      <c r="A747" s="14" t="s">
        <v>685</v>
      </c>
      <c r="B747" s="14">
        <v>55</v>
      </c>
      <c r="C747" s="14" t="s">
        <v>7</v>
      </c>
      <c r="D747" s="14" t="s">
        <v>45</v>
      </c>
      <c r="E747" s="15">
        <v>66140</v>
      </c>
      <c r="F747" s="14" t="s">
        <v>22</v>
      </c>
      <c r="G747" s="14" t="s">
        <v>20</v>
      </c>
      <c r="H747" s="14" t="s">
        <v>919</v>
      </c>
      <c r="I747" s="14" t="s">
        <v>918</v>
      </c>
      <c r="J747" s="14" t="s">
        <v>921</v>
      </c>
      <c r="K747" s="14">
        <v>30</v>
      </c>
      <c r="L747" s="14">
        <v>3</v>
      </c>
      <c r="M747" s="14">
        <v>17</v>
      </c>
      <c r="N747" s="14">
        <v>8</v>
      </c>
      <c r="O747" s="14">
        <v>6</v>
      </c>
    </row>
    <row r="748" spans="1:15" x14ac:dyDescent="0.3">
      <c r="A748" s="14" t="s">
        <v>686</v>
      </c>
      <c r="B748" s="14">
        <v>41</v>
      </c>
      <c r="C748" s="14" t="s">
        <v>7</v>
      </c>
      <c r="D748" s="14" t="s">
        <v>8</v>
      </c>
      <c r="E748" s="15">
        <v>51860</v>
      </c>
      <c r="F748" s="14" t="s">
        <v>904</v>
      </c>
      <c r="G748" s="14" t="s">
        <v>25</v>
      </c>
      <c r="H748" s="14" t="s">
        <v>920</v>
      </c>
      <c r="I748" s="14" t="s">
        <v>922</v>
      </c>
      <c r="J748" s="14" t="s">
        <v>915</v>
      </c>
      <c r="K748" s="14">
        <v>10</v>
      </c>
      <c r="L748" s="14">
        <v>1</v>
      </c>
      <c r="M748" s="14">
        <v>21</v>
      </c>
      <c r="N748" s="14">
        <v>21</v>
      </c>
      <c r="O748" s="14">
        <v>5</v>
      </c>
    </row>
    <row r="749" spans="1:15" x14ac:dyDescent="0.3">
      <c r="A749" s="14" t="s">
        <v>687</v>
      </c>
      <c r="B749" s="14">
        <v>38</v>
      </c>
      <c r="C749" s="14" t="s">
        <v>7</v>
      </c>
      <c r="D749" s="14" t="s">
        <v>24</v>
      </c>
      <c r="E749" s="15">
        <v>52670</v>
      </c>
      <c r="F749" s="14" t="s">
        <v>904</v>
      </c>
      <c r="G749" s="14" t="s">
        <v>20</v>
      </c>
      <c r="H749" s="14" t="s">
        <v>920</v>
      </c>
      <c r="I749" s="14" t="s">
        <v>916</v>
      </c>
      <c r="J749" s="14" t="s">
        <v>921</v>
      </c>
      <c r="K749" s="14">
        <v>80</v>
      </c>
      <c r="L749" s="14">
        <v>8</v>
      </c>
      <c r="M749" s="14">
        <v>19</v>
      </c>
      <c r="N749" s="14">
        <v>1</v>
      </c>
      <c r="O749" s="14">
        <v>0</v>
      </c>
    </row>
    <row r="750" spans="1:15" x14ac:dyDescent="0.3">
      <c r="A750" s="14" t="s">
        <v>688</v>
      </c>
      <c r="B750" s="14">
        <v>26</v>
      </c>
      <c r="C750" s="14" t="s">
        <v>12</v>
      </c>
      <c r="D750" s="14" t="s">
        <v>32</v>
      </c>
      <c r="E750" s="15">
        <v>61210</v>
      </c>
      <c r="F750" s="14" t="s">
        <v>904</v>
      </c>
      <c r="G750" s="14" t="s">
        <v>25</v>
      </c>
      <c r="H750" s="14" t="s">
        <v>919</v>
      </c>
      <c r="I750" s="14" t="s">
        <v>916</v>
      </c>
      <c r="J750" s="14" t="s">
        <v>915</v>
      </c>
      <c r="K750" s="14">
        <v>80</v>
      </c>
      <c r="L750" s="14">
        <v>8</v>
      </c>
      <c r="M750" s="14">
        <v>7</v>
      </c>
      <c r="N750" s="14">
        <v>2</v>
      </c>
      <c r="O750" s="14">
        <v>2</v>
      </c>
    </row>
    <row r="751" spans="1:15" x14ac:dyDescent="0.3">
      <c r="A751" s="14" t="s">
        <v>689</v>
      </c>
      <c r="B751" s="14">
        <v>52</v>
      </c>
      <c r="C751" s="14" t="s">
        <v>12</v>
      </c>
      <c r="D751" s="14" t="s">
        <v>19</v>
      </c>
      <c r="E751" s="15">
        <v>68980</v>
      </c>
      <c r="F751" s="14" t="s">
        <v>22</v>
      </c>
      <c r="G751" s="14" t="s">
        <v>25</v>
      </c>
      <c r="H751" s="14" t="s">
        <v>63</v>
      </c>
      <c r="I751" s="14" t="s">
        <v>918</v>
      </c>
      <c r="J751" s="14" t="s">
        <v>915</v>
      </c>
      <c r="K751" s="14">
        <v>10</v>
      </c>
      <c r="L751" s="14">
        <v>1</v>
      </c>
      <c r="M751" s="14">
        <v>33</v>
      </c>
      <c r="N751" s="14">
        <v>32</v>
      </c>
      <c r="O751" s="14">
        <v>6</v>
      </c>
    </row>
    <row r="752" spans="1:15" x14ac:dyDescent="0.3">
      <c r="A752" s="14" t="s">
        <v>690</v>
      </c>
      <c r="B752" s="14">
        <v>44</v>
      </c>
      <c r="C752" s="14" t="s">
        <v>12</v>
      </c>
      <c r="D752" s="14" t="s">
        <v>8</v>
      </c>
      <c r="E752" s="15">
        <v>29610</v>
      </c>
      <c r="F752" s="14" t="s">
        <v>22</v>
      </c>
      <c r="G752" s="14" t="s">
        <v>25</v>
      </c>
      <c r="H752" s="14" t="s">
        <v>919</v>
      </c>
      <c r="I752" s="14" t="s">
        <v>918</v>
      </c>
      <c r="J752" s="14" t="s">
        <v>921</v>
      </c>
      <c r="K752" s="14">
        <v>30</v>
      </c>
      <c r="L752" s="14">
        <v>3</v>
      </c>
      <c r="M752" s="14">
        <v>23</v>
      </c>
      <c r="N752" s="14">
        <v>12</v>
      </c>
      <c r="O752" s="14">
        <v>11</v>
      </c>
    </row>
    <row r="753" spans="1:15" x14ac:dyDescent="0.3">
      <c r="A753" s="14" t="s">
        <v>691</v>
      </c>
      <c r="B753" s="14">
        <v>50</v>
      </c>
      <c r="C753" s="14" t="s">
        <v>12</v>
      </c>
      <c r="D753" s="14" t="s">
        <v>19</v>
      </c>
      <c r="E753" s="15">
        <v>114430</v>
      </c>
      <c r="F753" s="14" t="s">
        <v>904</v>
      </c>
      <c r="G753" s="14" t="s">
        <v>59</v>
      </c>
      <c r="H753" s="14" t="s">
        <v>920</v>
      </c>
      <c r="I753" s="14" t="s">
        <v>918</v>
      </c>
      <c r="J753" s="14" t="s">
        <v>915</v>
      </c>
      <c r="K753" s="14">
        <v>0</v>
      </c>
      <c r="L753" s="14">
        <v>0</v>
      </c>
      <c r="M753" s="14">
        <v>19</v>
      </c>
      <c r="N753" s="14">
        <v>18</v>
      </c>
      <c r="O753" s="14">
        <v>0</v>
      </c>
    </row>
    <row r="754" spans="1:15" x14ac:dyDescent="0.3">
      <c r="A754" s="14" t="s">
        <v>692</v>
      </c>
      <c r="B754" s="14">
        <v>36</v>
      </c>
      <c r="C754" s="14" t="s">
        <v>7</v>
      </c>
      <c r="D754" s="14" t="s">
        <v>29</v>
      </c>
      <c r="E754" s="15">
        <v>53760</v>
      </c>
      <c r="F754" s="14" t="s">
        <v>22</v>
      </c>
      <c r="G754" s="14" t="s">
        <v>25</v>
      </c>
      <c r="H754" s="14" t="s">
        <v>920</v>
      </c>
      <c r="I754" s="14" t="s">
        <v>916</v>
      </c>
      <c r="J754" s="14" t="s">
        <v>915</v>
      </c>
      <c r="K754" s="14">
        <v>10</v>
      </c>
      <c r="L754" s="14">
        <v>1</v>
      </c>
      <c r="M754" s="14">
        <v>18</v>
      </c>
      <c r="N754" s="14">
        <v>17</v>
      </c>
      <c r="O754" s="14">
        <v>15</v>
      </c>
    </row>
    <row r="755" spans="1:15" x14ac:dyDescent="0.3">
      <c r="A755" s="14" t="s">
        <v>693</v>
      </c>
      <c r="B755" s="14">
        <v>39</v>
      </c>
      <c r="C755" s="14" t="s">
        <v>7</v>
      </c>
      <c r="D755" s="14" t="s">
        <v>29</v>
      </c>
      <c r="E755" s="15">
        <v>91310</v>
      </c>
      <c r="F755" s="14" t="s">
        <v>904</v>
      </c>
      <c r="G755" s="14" t="s">
        <v>25</v>
      </c>
      <c r="H755" s="14" t="s">
        <v>919</v>
      </c>
      <c r="I755" s="14" t="s">
        <v>916</v>
      </c>
      <c r="J755" s="14" t="s">
        <v>921</v>
      </c>
      <c r="K755" s="14">
        <v>10</v>
      </c>
      <c r="L755" s="14">
        <v>1</v>
      </c>
      <c r="M755" s="14">
        <v>21</v>
      </c>
      <c r="N755" s="14">
        <v>21</v>
      </c>
      <c r="O755" s="14">
        <v>2</v>
      </c>
    </row>
    <row r="756" spans="1:15" x14ac:dyDescent="0.3">
      <c r="A756" s="14" t="s">
        <v>694</v>
      </c>
      <c r="B756" s="14">
        <v>33</v>
      </c>
      <c r="C756" s="14" t="s">
        <v>7</v>
      </c>
      <c r="D756" s="14" t="s">
        <v>19</v>
      </c>
      <c r="E756" s="15">
        <v>117840</v>
      </c>
      <c r="F756" s="14" t="s">
        <v>904</v>
      </c>
      <c r="G756" s="14" t="s">
        <v>25</v>
      </c>
      <c r="H756" s="14" t="s">
        <v>920</v>
      </c>
      <c r="I756" s="14" t="s">
        <v>916</v>
      </c>
      <c r="J756" s="14" t="s">
        <v>915</v>
      </c>
      <c r="K756" s="14">
        <v>0</v>
      </c>
      <c r="L756" s="14">
        <v>0</v>
      </c>
      <c r="M756" s="14">
        <v>3</v>
      </c>
      <c r="N756" s="14">
        <v>2</v>
      </c>
      <c r="O756" s="14">
        <v>2</v>
      </c>
    </row>
    <row r="757" spans="1:15" x14ac:dyDescent="0.3">
      <c r="A757" s="14" t="s">
        <v>695</v>
      </c>
      <c r="B757" s="14">
        <v>45</v>
      </c>
      <c r="C757" s="14" t="s">
        <v>12</v>
      </c>
      <c r="D757" s="14" t="s">
        <v>19</v>
      </c>
      <c r="E757" s="15">
        <v>31830</v>
      </c>
      <c r="F757" s="14" t="s">
        <v>904</v>
      </c>
      <c r="G757" s="14" t="s">
        <v>14</v>
      </c>
      <c r="H757" s="14" t="s">
        <v>920</v>
      </c>
      <c r="I757" s="14" t="s">
        <v>918</v>
      </c>
      <c r="J757" s="14" t="s">
        <v>915</v>
      </c>
      <c r="K757" s="14">
        <v>30</v>
      </c>
      <c r="L757" s="14">
        <v>3</v>
      </c>
      <c r="M757" s="14">
        <v>26</v>
      </c>
      <c r="N757" s="14">
        <v>9</v>
      </c>
      <c r="O757" s="14">
        <v>1</v>
      </c>
    </row>
    <row r="758" spans="1:15" x14ac:dyDescent="0.3">
      <c r="A758" s="14" t="s">
        <v>696</v>
      </c>
      <c r="B758" s="14">
        <v>32</v>
      </c>
      <c r="C758" s="14" t="s">
        <v>7</v>
      </c>
      <c r="D758" s="14" t="s">
        <v>13</v>
      </c>
      <c r="E758" s="15">
        <v>32980</v>
      </c>
      <c r="F758" s="14" t="s">
        <v>904</v>
      </c>
      <c r="G758" s="14" t="s">
        <v>25</v>
      </c>
      <c r="H758" s="14" t="s">
        <v>919</v>
      </c>
      <c r="I758" s="14" t="s">
        <v>916</v>
      </c>
      <c r="J758" s="14" t="s">
        <v>915</v>
      </c>
      <c r="K758" s="14">
        <v>90</v>
      </c>
      <c r="L758" s="14">
        <v>9</v>
      </c>
      <c r="M758" s="14">
        <v>10</v>
      </c>
      <c r="N758" s="14">
        <v>8</v>
      </c>
      <c r="O758" s="14">
        <v>7</v>
      </c>
    </row>
    <row r="759" spans="1:15" x14ac:dyDescent="0.3">
      <c r="A759" s="14" t="s">
        <v>697</v>
      </c>
      <c r="B759" s="14">
        <v>34</v>
      </c>
      <c r="C759" s="14" t="s">
        <v>7</v>
      </c>
      <c r="D759" s="14" t="s">
        <v>13</v>
      </c>
      <c r="E759" s="15">
        <v>47360</v>
      </c>
      <c r="F759" s="14" t="s">
        <v>22</v>
      </c>
      <c r="G759" s="14" t="s">
        <v>25</v>
      </c>
      <c r="H759" s="14" t="s">
        <v>63</v>
      </c>
      <c r="I759" s="14" t="s">
        <v>922</v>
      </c>
      <c r="J759" s="14" t="s">
        <v>915</v>
      </c>
      <c r="K759" s="14">
        <v>0</v>
      </c>
      <c r="L759" s="14">
        <v>0</v>
      </c>
      <c r="M759" s="14">
        <v>16</v>
      </c>
      <c r="N759" s="14">
        <v>15</v>
      </c>
      <c r="O759" s="14">
        <v>0</v>
      </c>
    </row>
    <row r="760" spans="1:15" x14ac:dyDescent="0.3">
      <c r="A760" s="14" t="s">
        <v>698</v>
      </c>
      <c r="B760" s="14">
        <v>59</v>
      </c>
      <c r="C760" s="14" t="s">
        <v>12</v>
      </c>
      <c r="D760" s="14" t="s">
        <v>24</v>
      </c>
      <c r="E760" s="15">
        <v>86740</v>
      </c>
      <c r="F760" s="14" t="s">
        <v>22</v>
      </c>
      <c r="G760" s="14" t="s">
        <v>25</v>
      </c>
      <c r="H760" s="14" t="s">
        <v>917</v>
      </c>
      <c r="I760" s="14" t="s">
        <v>918</v>
      </c>
      <c r="J760" s="14" t="s">
        <v>921</v>
      </c>
      <c r="K760" s="14">
        <v>30</v>
      </c>
      <c r="L760" s="14">
        <v>3</v>
      </c>
      <c r="M760" s="14">
        <v>14</v>
      </c>
      <c r="N760" s="14">
        <v>6</v>
      </c>
      <c r="O760" s="14">
        <v>0</v>
      </c>
    </row>
    <row r="761" spans="1:15" x14ac:dyDescent="0.3">
      <c r="A761" s="14" t="s">
        <v>699</v>
      </c>
      <c r="B761" s="14">
        <v>45</v>
      </c>
      <c r="C761" s="14" t="s">
        <v>12</v>
      </c>
      <c r="D761" s="14" t="s">
        <v>37</v>
      </c>
      <c r="E761" s="15">
        <v>87400</v>
      </c>
      <c r="F761" s="14" t="s">
        <v>22</v>
      </c>
      <c r="G761" s="14" t="s">
        <v>46</v>
      </c>
      <c r="H761" s="14" t="s">
        <v>919</v>
      </c>
      <c r="I761" s="14" t="s">
        <v>916</v>
      </c>
      <c r="J761" s="14" t="s">
        <v>915</v>
      </c>
      <c r="K761" s="14">
        <v>10</v>
      </c>
      <c r="L761" s="14">
        <v>1</v>
      </c>
      <c r="M761" s="14">
        <v>6</v>
      </c>
      <c r="N761" s="14">
        <v>6</v>
      </c>
      <c r="O761" s="14">
        <v>0</v>
      </c>
    </row>
    <row r="762" spans="1:15" x14ac:dyDescent="0.3">
      <c r="A762" s="14" t="s">
        <v>700</v>
      </c>
      <c r="B762" s="14">
        <v>53</v>
      </c>
      <c r="C762" s="14" t="s">
        <v>7</v>
      </c>
      <c r="D762" s="14" t="s">
        <v>8</v>
      </c>
      <c r="E762" s="15">
        <v>61620</v>
      </c>
      <c r="F762" s="14" t="s">
        <v>9</v>
      </c>
      <c r="G762" s="14" t="s">
        <v>25</v>
      </c>
      <c r="H762" s="14" t="s">
        <v>63</v>
      </c>
      <c r="I762" s="14" t="s">
        <v>918</v>
      </c>
      <c r="J762" s="14" t="s">
        <v>915</v>
      </c>
      <c r="K762" s="14">
        <v>20</v>
      </c>
      <c r="L762" s="14">
        <v>2</v>
      </c>
      <c r="M762" s="14">
        <v>30</v>
      </c>
      <c r="N762" s="14">
        <v>15</v>
      </c>
      <c r="O762" s="14">
        <v>6</v>
      </c>
    </row>
    <row r="763" spans="1:15" x14ac:dyDescent="0.3">
      <c r="A763" s="14" t="s">
        <v>701</v>
      </c>
      <c r="B763" s="14">
        <v>36</v>
      </c>
      <c r="C763" s="14" t="s">
        <v>12</v>
      </c>
      <c r="D763" s="14" t="s">
        <v>37</v>
      </c>
      <c r="E763" s="15">
        <v>75090</v>
      </c>
      <c r="F763" s="14" t="s">
        <v>22</v>
      </c>
      <c r="G763" s="14" t="s">
        <v>14</v>
      </c>
      <c r="H763" s="14" t="s">
        <v>923</v>
      </c>
      <c r="I763" s="14" t="s">
        <v>922</v>
      </c>
      <c r="J763" s="14" t="s">
        <v>915</v>
      </c>
      <c r="K763" s="14">
        <v>70</v>
      </c>
      <c r="L763" s="14">
        <v>7</v>
      </c>
      <c r="M763" s="14">
        <v>9</v>
      </c>
      <c r="N763" s="14">
        <v>1</v>
      </c>
      <c r="O763" s="14">
        <v>0</v>
      </c>
    </row>
    <row r="764" spans="1:15" x14ac:dyDescent="0.3">
      <c r="A764" s="14" t="s">
        <v>702</v>
      </c>
      <c r="B764" s="14">
        <v>26</v>
      </c>
      <c r="C764" s="14" t="s">
        <v>7</v>
      </c>
      <c r="D764" s="14" t="s">
        <v>13</v>
      </c>
      <c r="E764" s="15">
        <v>78020</v>
      </c>
      <c r="F764" s="14" t="s">
        <v>22</v>
      </c>
      <c r="G764" s="14" t="s">
        <v>25</v>
      </c>
      <c r="H764" s="14" t="s">
        <v>920</v>
      </c>
      <c r="I764" s="14" t="s">
        <v>918</v>
      </c>
      <c r="J764" s="14" t="s">
        <v>921</v>
      </c>
      <c r="K764" s="14">
        <v>60</v>
      </c>
      <c r="L764" s="14">
        <v>6</v>
      </c>
      <c r="M764" s="14">
        <v>6</v>
      </c>
      <c r="N764" s="14">
        <v>3</v>
      </c>
      <c r="O764" s="14">
        <v>1</v>
      </c>
    </row>
    <row r="765" spans="1:15" x14ac:dyDescent="0.3">
      <c r="A765" s="14" t="s">
        <v>703</v>
      </c>
      <c r="B765" s="14">
        <v>34</v>
      </c>
      <c r="C765" s="14" t="s">
        <v>7</v>
      </c>
      <c r="D765" s="14" t="s">
        <v>45</v>
      </c>
      <c r="E765" s="15">
        <v>88690</v>
      </c>
      <c r="F765" s="14" t="s">
        <v>904</v>
      </c>
      <c r="G765" s="14" t="s">
        <v>20</v>
      </c>
      <c r="H765" s="14" t="s">
        <v>920</v>
      </c>
      <c r="I765" s="14" t="s">
        <v>918</v>
      </c>
      <c r="J765" s="14" t="s">
        <v>921</v>
      </c>
      <c r="K765" s="14">
        <v>10</v>
      </c>
      <c r="L765" s="14">
        <v>1</v>
      </c>
      <c r="M765" s="14">
        <v>1</v>
      </c>
      <c r="N765" s="14">
        <v>1</v>
      </c>
      <c r="O765" s="14">
        <v>0</v>
      </c>
    </row>
    <row r="766" spans="1:15" x14ac:dyDescent="0.3">
      <c r="A766" s="14" t="s">
        <v>704</v>
      </c>
      <c r="B766" s="14">
        <v>28</v>
      </c>
      <c r="C766" s="14" t="s">
        <v>12</v>
      </c>
      <c r="D766" s="14" t="s">
        <v>32</v>
      </c>
      <c r="E766" s="15">
        <v>92340</v>
      </c>
      <c r="F766" s="14" t="s">
        <v>9</v>
      </c>
      <c r="G766" s="14" t="s">
        <v>14</v>
      </c>
      <c r="H766" s="14" t="s">
        <v>919</v>
      </c>
      <c r="I766" s="14" t="s">
        <v>918</v>
      </c>
      <c r="J766" s="14" t="s">
        <v>915</v>
      </c>
      <c r="K766" s="14">
        <v>10</v>
      </c>
      <c r="L766" s="14">
        <v>1</v>
      </c>
      <c r="M766" s="14">
        <v>1</v>
      </c>
      <c r="N766" s="14">
        <v>1</v>
      </c>
      <c r="O766" s="14">
        <v>0</v>
      </c>
    </row>
    <row r="767" spans="1:15" x14ac:dyDescent="0.3">
      <c r="A767" s="14" t="s">
        <v>705</v>
      </c>
      <c r="B767" s="14">
        <v>38</v>
      </c>
      <c r="C767" s="14" t="s">
        <v>7</v>
      </c>
      <c r="D767" s="14" t="s">
        <v>63</v>
      </c>
      <c r="E767" s="15">
        <v>99480</v>
      </c>
      <c r="F767" s="14" t="s">
        <v>22</v>
      </c>
      <c r="G767" s="14" t="s">
        <v>25</v>
      </c>
      <c r="H767" s="14" t="s">
        <v>923</v>
      </c>
      <c r="I767" s="14" t="s">
        <v>918</v>
      </c>
      <c r="J767" s="14" t="s">
        <v>915</v>
      </c>
      <c r="K767" s="14">
        <v>30</v>
      </c>
      <c r="L767" s="14">
        <v>3</v>
      </c>
      <c r="M767" s="14">
        <v>8</v>
      </c>
      <c r="N767" s="14">
        <v>2</v>
      </c>
      <c r="O767" s="14">
        <v>2</v>
      </c>
    </row>
    <row r="768" spans="1:15" x14ac:dyDescent="0.3">
      <c r="A768" s="14" t="s">
        <v>939</v>
      </c>
      <c r="B768" s="14">
        <v>50</v>
      </c>
      <c r="C768" s="14" t="s">
        <v>12</v>
      </c>
      <c r="D768" s="14" t="s">
        <v>923</v>
      </c>
      <c r="E768" s="15">
        <v>80700</v>
      </c>
      <c r="F768" s="14" t="s">
        <v>9</v>
      </c>
      <c r="G768" s="14" t="s">
        <v>25</v>
      </c>
      <c r="H768" s="14" t="s">
        <v>919</v>
      </c>
      <c r="I768" s="14" t="s">
        <v>918</v>
      </c>
      <c r="J768" s="14" t="s">
        <v>921</v>
      </c>
      <c r="K768" s="14">
        <v>20</v>
      </c>
      <c r="L768" s="14">
        <v>2</v>
      </c>
      <c r="M768" s="14">
        <v>29</v>
      </c>
      <c r="N768" s="14">
        <v>8</v>
      </c>
      <c r="O768" s="14">
        <v>7</v>
      </c>
    </row>
    <row r="769" spans="1:15" x14ac:dyDescent="0.3">
      <c r="A769" s="14" t="s">
        <v>618</v>
      </c>
      <c r="B769" s="14">
        <v>37</v>
      </c>
      <c r="C769" s="14" t="s">
        <v>12</v>
      </c>
      <c r="D769" s="14" t="s">
        <v>24</v>
      </c>
      <c r="E769" s="15">
        <v>58830</v>
      </c>
      <c r="F769" s="14" t="s">
        <v>904</v>
      </c>
      <c r="G769" s="14" t="s">
        <v>25</v>
      </c>
      <c r="H769" s="14" t="s">
        <v>923</v>
      </c>
      <c r="I769" s="14" t="s">
        <v>916</v>
      </c>
      <c r="J769" s="14" t="s">
        <v>915</v>
      </c>
      <c r="K769" s="14">
        <v>30</v>
      </c>
      <c r="L769" s="14">
        <v>3</v>
      </c>
      <c r="M769" s="14">
        <v>8</v>
      </c>
      <c r="N769" s="14">
        <v>4</v>
      </c>
      <c r="O769" s="14">
        <v>0</v>
      </c>
    </row>
    <row r="770" spans="1:15" x14ac:dyDescent="0.3">
      <c r="A770" s="14" t="s">
        <v>706</v>
      </c>
      <c r="B770" s="14">
        <v>40</v>
      </c>
      <c r="C770" s="14" t="s">
        <v>12</v>
      </c>
      <c r="D770" s="14" t="s">
        <v>45</v>
      </c>
      <c r="E770" s="15">
        <v>32140</v>
      </c>
      <c r="F770" s="14" t="s">
        <v>22</v>
      </c>
      <c r="G770" s="14" t="s">
        <v>25</v>
      </c>
      <c r="H770" s="14" t="s">
        <v>63</v>
      </c>
      <c r="I770" s="14" t="s">
        <v>918</v>
      </c>
      <c r="J770" s="14" t="s">
        <v>915</v>
      </c>
      <c r="K770" s="14">
        <v>10</v>
      </c>
      <c r="L770" s="14">
        <v>1</v>
      </c>
      <c r="M770" s="14">
        <v>8</v>
      </c>
      <c r="N770" s="14">
        <v>7</v>
      </c>
      <c r="O770" s="14">
        <v>7</v>
      </c>
    </row>
    <row r="771" spans="1:15" x14ac:dyDescent="0.3">
      <c r="A771" s="14" t="s">
        <v>938</v>
      </c>
      <c r="B771" s="14">
        <v>26</v>
      </c>
      <c r="C771" s="14" t="s">
        <v>7</v>
      </c>
      <c r="D771" s="14" t="s">
        <v>13</v>
      </c>
      <c r="E771" s="15">
        <v>102520</v>
      </c>
      <c r="F771" s="14" t="s">
        <v>22</v>
      </c>
      <c r="G771" s="14" t="s">
        <v>14</v>
      </c>
      <c r="H771" s="14" t="s">
        <v>919</v>
      </c>
      <c r="I771" s="14" t="s">
        <v>922</v>
      </c>
      <c r="J771" s="14" t="s">
        <v>915</v>
      </c>
      <c r="K771" s="14">
        <v>10</v>
      </c>
      <c r="L771" s="14">
        <v>1</v>
      </c>
      <c r="M771" s="14">
        <v>5</v>
      </c>
      <c r="N771" s="14">
        <v>5</v>
      </c>
      <c r="O771" s="14">
        <v>1</v>
      </c>
    </row>
    <row r="772" spans="1:15" x14ac:dyDescent="0.3">
      <c r="A772" s="14" t="s">
        <v>707</v>
      </c>
      <c r="B772" s="14">
        <v>46</v>
      </c>
      <c r="C772" s="14" t="s">
        <v>7</v>
      </c>
      <c r="D772" s="14" t="s">
        <v>24</v>
      </c>
      <c r="E772" s="15">
        <v>79590</v>
      </c>
      <c r="F772" s="14" t="s">
        <v>904</v>
      </c>
      <c r="G772" s="14" t="s">
        <v>25</v>
      </c>
      <c r="H772" s="14" t="s">
        <v>919</v>
      </c>
      <c r="I772" s="14" t="s">
        <v>922</v>
      </c>
      <c r="J772" s="14" t="s">
        <v>915</v>
      </c>
      <c r="K772" s="14">
        <v>90</v>
      </c>
      <c r="L772" s="14">
        <v>9</v>
      </c>
      <c r="M772" s="14">
        <v>23</v>
      </c>
      <c r="N772" s="14">
        <v>2</v>
      </c>
      <c r="O772" s="14">
        <v>2</v>
      </c>
    </row>
    <row r="773" spans="1:15" x14ac:dyDescent="0.3">
      <c r="A773" s="14" t="s">
        <v>937</v>
      </c>
      <c r="B773" s="14">
        <v>54</v>
      </c>
      <c r="C773" s="14" t="s">
        <v>12</v>
      </c>
      <c r="D773" s="14" t="s">
        <v>8</v>
      </c>
      <c r="E773" s="15">
        <v>28970</v>
      </c>
      <c r="F773" s="14" t="s">
        <v>904</v>
      </c>
      <c r="G773" s="14" t="s">
        <v>25</v>
      </c>
      <c r="H773" s="14" t="s">
        <v>920</v>
      </c>
      <c r="I773" s="14" t="s">
        <v>918</v>
      </c>
      <c r="J773" s="14" t="s">
        <v>915</v>
      </c>
      <c r="K773" s="14">
        <v>60</v>
      </c>
      <c r="L773" s="14">
        <v>6</v>
      </c>
      <c r="M773" s="14">
        <v>13</v>
      </c>
      <c r="N773" s="14">
        <v>9</v>
      </c>
      <c r="O773" s="14">
        <v>7</v>
      </c>
    </row>
    <row r="774" spans="1:15" x14ac:dyDescent="0.3">
      <c r="A774" s="14" t="s">
        <v>708</v>
      </c>
      <c r="B774" s="14">
        <v>56</v>
      </c>
      <c r="C774" s="14" t="s">
        <v>12</v>
      </c>
      <c r="D774" s="14" t="s">
        <v>48</v>
      </c>
      <c r="E774" s="15">
        <v>92700</v>
      </c>
      <c r="F774" s="14" t="s">
        <v>22</v>
      </c>
      <c r="G774" s="14" t="s">
        <v>25</v>
      </c>
      <c r="H774" s="14" t="s">
        <v>919</v>
      </c>
      <c r="I774" s="14" t="s">
        <v>918</v>
      </c>
      <c r="J774" s="14" t="s">
        <v>915</v>
      </c>
      <c r="K774" s="14">
        <v>20</v>
      </c>
      <c r="L774" s="14">
        <v>2</v>
      </c>
      <c r="M774" s="14">
        <v>18</v>
      </c>
      <c r="N774" s="14">
        <v>5</v>
      </c>
      <c r="O774" s="14">
        <v>0</v>
      </c>
    </row>
    <row r="775" spans="1:15" x14ac:dyDescent="0.3">
      <c r="A775" s="14" t="s">
        <v>709</v>
      </c>
      <c r="B775" s="14">
        <v>36</v>
      </c>
      <c r="C775" s="14" t="s">
        <v>12</v>
      </c>
      <c r="D775" s="14" t="s">
        <v>24</v>
      </c>
      <c r="E775" s="15">
        <v>36150</v>
      </c>
      <c r="F775" s="14" t="s">
        <v>904</v>
      </c>
      <c r="G775" s="14" t="s">
        <v>59</v>
      </c>
      <c r="H775" s="14" t="s">
        <v>919</v>
      </c>
      <c r="I775" s="14" t="s">
        <v>916</v>
      </c>
      <c r="J775" s="14" t="s">
        <v>915</v>
      </c>
      <c r="K775" s="14">
        <v>0</v>
      </c>
      <c r="L775" s="14">
        <v>0</v>
      </c>
      <c r="M775" s="14">
        <v>15</v>
      </c>
      <c r="N775" s="14">
        <v>14</v>
      </c>
      <c r="O775" s="14">
        <v>7</v>
      </c>
    </row>
    <row r="776" spans="1:15" x14ac:dyDescent="0.3">
      <c r="A776" s="14" t="s">
        <v>710</v>
      </c>
      <c r="B776" s="14">
        <v>55</v>
      </c>
      <c r="C776" s="14" t="s">
        <v>12</v>
      </c>
      <c r="D776" s="14" t="s">
        <v>29</v>
      </c>
      <c r="E776" s="15">
        <v>61210</v>
      </c>
      <c r="F776" s="14" t="s">
        <v>9</v>
      </c>
      <c r="G776" s="14" t="s">
        <v>59</v>
      </c>
      <c r="H776" s="14" t="s">
        <v>919</v>
      </c>
      <c r="I776" s="14" t="s">
        <v>916</v>
      </c>
      <c r="J776" s="14" t="s">
        <v>915</v>
      </c>
      <c r="K776" s="14">
        <v>70</v>
      </c>
      <c r="L776" s="14">
        <v>7</v>
      </c>
      <c r="M776" s="14">
        <v>31</v>
      </c>
      <c r="N776" s="14">
        <v>9</v>
      </c>
      <c r="O776" s="14">
        <v>6</v>
      </c>
    </row>
    <row r="777" spans="1:15" x14ac:dyDescent="0.3">
      <c r="A777" s="14" t="s">
        <v>711</v>
      </c>
      <c r="B777" s="14">
        <v>43</v>
      </c>
      <c r="C777" s="14" t="s">
        <v>12</v>
      </c>
      <c r="D777" s="14" t="s">
        <v>8</v>
      </c>
      <c r="E777" s="15">
        <v>52960</v>
      </c>
      <c r="F777" s="14" t="s">
        <v>9</v>
      </c>
      <c r="G777" s="14" t="s">
        <v>25</v>
      </c>
      <c r="H777" s="14" t="s">
        <v>919</v>
      </c>
      <c r="I777" s="14" t="s">
        <v>922</v>
      </c>
      <c r="J777" s="14" t="s">
        <v>915</v>
      </c>
      <c r="K777" s="14">
        <v>50</v>
      </c>
      <c r="L777" s="14">
        <v>5</v>
      </c>
      <c r="M777" s="14">
        <v>18</v>
      </c>
      <c r="N777" s="14">
        <v>1</v>
      </c>
      <c r="O777" s="14">
        <v>0</v>
      </c>
    </row>
    <row r="778" spans="1:15" x14ac:dyDescent="0.3">
      <c r="A778" s="14" t="s">
        <v>473</v>
      </c>
      <c r="B778" s="14">
        <v>20</v>
      </c>
      <c r="C778" s="14" t="s">
        <v>7</v>
      </c>
      <c r="D778" s="14" t="s">
        <v>45</v>
      </c>
      <c r="E778" s="15">
        <v>84170</v>
      </c>
      <c r="F778" s="14" t="s">
        <v>22</v>
      </c>
      <c r="G778" s="14" t="s">
        <v>25</v>
      </c>
      <c r="H778" s="14" t="s">
        <v>63</v>
      </c>
      <c r="I778" s="14" t="s">
        <v>916</v>
      </c>
      <c r="J778" s="14" t="s">
        <v>921</v>
      </c>
      <c r="K778" s="14">
        <v>10</v>
      </c>
      <c r="L778" s="14">
        <v>1</v>
      </c>
      <c r="M778" s="14">
        <v>2</v>
      </c>
      <c r="N778" s="14">
        <v>2</v>
      </c>
      <c r="O778" s="14">
        <v>0</v>
      </c>
    </row>
    <row r="779" spans="1:15" x14ac:dyDescent="0.3">
      <c r="A779" s="14" t="s">
        <v>712</v>
      </c>
      <c r="B779" s="14">
        <v>21</v>
      </c>
      <c r="C779" s="14" t="s">
        <v>7</v>
      </c>
      <c r="D779" s="14" t="s">
        <v>19</v>
      </c>
      <c r="E779" s="15">
        <v>31920</v>
      </c>
      <c r="F779" s="14" t="s">
        <v>904</v>
      </c>
      <c r="G779" s="14" t="s">
        <v>25</v>
      </c>
      <c r="H779" s="14" t="s">
        <v>920</v>
      </c>
      <c r="I779" s="14" t="s">
        <v>916</v>
      </c>
      <c r="J779" s="14" t="s">
        <v>915</v>
      </c>
      <c r="K779" s="14">
        <v>10</v>
      </c>
      <c r="L779" s="14">
        <v>1</v>
      </c>
      <c r="M779" s="14">
        <v>1</v>
      </c>
      <c r="N779" s="14">
        <v>1</v>
      </c>
      <c r="O779" s="14">
        <v>1</v>
      </c>
    </row>
    <row r="780" spans="1:15" x14ac:dyDescent="0.3">
      <c r="A780" s="14" t="s">
        <v>936</v>
      </c>
      <c r="B780" s="14">
        <v>46</v>
      </c>
      <c r="C780" s="14" t="s">
        <v>12</v>
      </c>
      <c r="D780" s="14" t="s">
        <v>32</v>
      </c>
      <c r="E780" s="15">
        <v>104210</v>
      </c>
      <c r="F780" s="14" t="s">
        <v>904</v>
      </c>
      <c r="G780" s="14" t="s">
        <v>14</v>
      </c>
      <c r="H780" s="14" t="s">
        <v>920</v>
      </c>
      <c r="I780" s="14" t="s">
        <v>922</v>
      </c>
      <c r="J780" s="14" t="s">
        <v>921</v>
      </c>
      <c r="K780" s="14">
        <v>80</v>
      </c>
      <c r="L780" s="14">
        <v>8</v>
      </c>
      <c r="M780" s="14">
        <v>19</v>
      </c>
      <c r="N780" s="14">
        <v>16</v>
      </c>
      <c r="O780" s="14">
        <v>1</v>
      </c>
    </row>
    <row r="781" spans="1:15" x14ac:dyDescent="0.3">
      <c r="A781" s="14" t="s">
        <v>713</v>
      </c>
      <c r="B781" s="14">
        <v>51</v>
      </c>
      <c r="C781" s="14" t="s">
        <v>12</v>
      </c>
      <c r="D781" s="14" t="s">
        <v>29</v>
      </c>
      <c r="E781" s="15">
        <v>38440</v>
      </c>
      <c r="F781" s="14" t="s">
        <v>904</v>
      </c>
      <c r="G781" s="14" t="s">
        <v>25</v>
      </c>
      <c r="H781" s="14" t="s">
        <v>920</v>
      </c>
      <c r="I781" s="14" t="s">
        <v>918</v>
      </c>
      <c r="J781" s="14" t="s">
        <v>921</v>
      </c>
      <c r="K781" s="14">
        <v>90</v>
      </c>
      <c r="L781" s="14">
        <v>9</v>
      </c>
      <c r="M781" s="14">
        <v>18</v>
      </c>
      <c r="N781" s="14">
        <v>10</v>
      </c>
      <c r="O781" s="14">
        <v>2</v>
      </c>
    </row>
    <row r="782" spans="1:15" x14ac:dyDescent="0.3">
      <c r="A782" s="14" t="s">
        <v>714</v>
      </c>
      <c r="B782" s="14">
        <v>28</v>
      </c>
      <c r="C782" s="14" t="s">
        <v>7</v>
      </c>
      <c r="D782" s="14" t="s">
        <v>17</v>
      </c>
      <c r="E782" s="15">
        <v>114430</v>
      </c>
      <c r="F782" s="14" t="s">
        <v>22</v>
      </c>
      <c r="G782" s="14" t="s">
        <v>14</v>
      </c>
      <c r="H782" s="14" t="s">
        <v>917</v>
      </c>
      <c r="I782" s="14" t="s">
        <v>916</v>
      </c>
      <c r="J782" s="14" t="s">
        <v>915</v>
      </c>
      <c r="K782" s="14">
        <v>10</v>
      </c>
      <c r="L782" s="14">
        <v>1</v>
      </c>
      <c r="M782" s="14">
        <v>10</v>
      </c>
      <c r="N782" s="14">
        <v>10</v>
      </c>
      <c r="O782" s="14">
        <v>1</v>
      </c>
    </row>
    <row r="783" spans="1:15" x14ac:dyDescent="0.3">
      <c r="A783" s="14" t="s">
        <v>715</v>
      </c>
      <c r="B783" s="14">
        <v>26</v>
      </c>
      <c r="C783" s="14" t="s">
        <v>12</v>
      </c>
      <c r="D783" s="14" t="s">
        <v>63</v>
      </c>
      <c r="E783" s="15">
        <v>104340</v>
      </c>
      <c r="F783" s="14" t="s">
        <v>904</v>
      </c>
      <c r="G783" s="14" t="s">
        <v>14</v>
      </c>
      <c r="H783" s="14" t="s">
        <v>919</v>
      </c>
      <c r="I783" s="14" t="s">
        <v>918</v>
      </c>
      <c r="J783" s="14" t="s">
        <v>915</v>
      </c>
      <c r="K783" s="14">
        <v>10</v>
      </c>
      <c r="L783" s="14">
        <v>1</v>
      </c>
      <c r="M783" s="14">
        <v>6</v>
      </c>
      <c r="N783" s="14">
        <v>5</v>
      </c>
      <c r="O783" s="14">
        <v>1</v>
      </c>
    </row>
    <row r="784" spans="1:15" x14ac:dyDescent="0.3">
      <c r="A784" s="14" t="s">
        <v>250</v>
      </c>
      <c r="B784" s="14">
        <v>30</v>
      </c>
      <c r="C784" s="14" t="s">
        <v>12</v>
      </c>
      <c r="D784" s="14" t="s">
        <v>24</v>
      </c>
      <c r="E784" s="15">
        <v>40750</v>
      </c>
      <c r="F784" s="14" t="s">
        <v>22</v>
      </c>
      <c r="G784" s="14" t="s">
        <v>25</v>
      </c>
      <c r="H784" s="14" t="s">
        <v>923</v>
      </c>
      <c r="I784" s="14" t="s">
        <v>918</v>
      </c>
      <c r="J784" s="14" t="s">
        <v>915</v>
      </c>
      <c r="K784" s="14">
        <v>0</v>
      </c>
      <c r="L784" s="14">
        <v>0</v>
      </c>
      <c r="M784" s="14">
        <v>7</v>
      </c>
      <c r="N784" s="14">
        <v>6</v>
      </c>
      <c r="O784" s="14">
        <v>0</v>
      </c>
    </row>
    <row r="785" spans="1:15" x14ac:dyDescent="0.3">
      <c r="A785" s="14" t="s">
        <v>716</v>
      </c>
      <c r="B785" s="14">
        <v>41</v>
      </c>
      <c r="C785" s="14" t="s">
        <v>7</v>
      </c>
      <c r="D785" s="14" t="s">
        <v>17</v>
      </c>
      <c r="E785" s="15">
        <v>98020</v>
      </c>
      <c r="F785" s="14" t="s">
        <v>904</v>
      </c>
      <c r="G785" s="14" t="s">
        <v>59</v>
      </c>
      <c r="H785" s="14" t="s">
        <v>917</v>
      </c>
      <c r="I785" s="14" t="s">
        <v>918</v>
      </c>
      <c r="J785" s="14" t="s">
        <v>915</v>
      </c>
      <c r="K785" s="14">
        <v>10</v>
      </c>
      <c r="L785" s="14">
        <v>1</v>
      </c>
      <c r="M785" s="14">
        <v>10</v>
      </c>
      <c r="N785" s="14">
        <v>10</v>
      </c>
      <c r="O785" s="14">
        <v>0</v>
      </c>
    </row>
    <row r="786" spans="1:15" x14ac:dyDescent="0.3">
      <c r="A786" s="14" t="s">
        <v>717</v>
      </c>
      <c r="B786" s="14">
        <v>38</v>
      </c>
      <c r="C786" s="14" t="s">
        <v>7</v>
      </c>
      <c r="D786" s="14" t="s">
        <v>29</v>
      </c>
      <c r="E786" s="15">
        <v>96620</v>
      </c>
      <c r="F786" s="14" t="s">
        <v>904</v>
      </c>
      <c r="G786" s="14" t="s">
        <v>25</v>
      </c>
      <c r="H786" s="14" t="s">
        <v>920</v>
      </c>
      <c r="I786" s="14" t="s">
        <v>918</v>
      </c>
      <c r="J786" s="14" t="s">
        <v>915</v>
      </c>
      <c r="K786" s="14">
        <v>0</v>
      </c>
      <c r="L786" s="14">
        <v>0</v>
      </c>
      <c r="M786" s="14">
        <v>20</v>
      </c>
      <c r="N786" s="14">
        <v>19</v>
      </c>
      <c r="O786" s="14">
        <v>1</v>
      </c>
    </row>
    <row r="787" spans="1:15" x14ac:dyDescent="0.3">
      <c r="A787" s="14" t="s">
        <v>718</v>
      </c>
      <c r="B787" s="14">
        <v>40</v>
      </c>
      <c r="C787" s="14" t="s">
        <v>12</v>
      </c>
      <c r="D787" s="14" t="s">
        <v>48</v>
      </c>
      <c r="E787" s="15">
        <v>40400</v>
      </c>
      <c r="F787" s="14" t="s">
        <v>22</v>
      </c>
      <c r="G787" s="14" t="s">
        <v>25</v>
      </c>
      <c r="H787" s="14" t="s">
        <v>917</v>
      </c>
      <c r="I787" s="14" t="s">
        <v>918</v>
      </c>
      <c r="J787" s="14" t="s">
        <v>915</v>
      </c>
      <c r="K787" s="14">
        <v>40</v>
      </c>
      <c r="L787" s="14">
        <v>4</v>
      </c>
      <c r="M787" s="14">
        <v>14</v>
      </c>
      <c r="N787" s="14">
        <v>11</v>
      </c>
      <c r="O787" s="14">
        <v>11</v>
      </c>
    </row>
    <row r="788" spans="1:15" x14ac:dyDescent="0.3">
      <c r="A788" s="14" t="s">
        <v>719</v>
      </c>
      <c r="B788" s="14">
        <v>27</v>
      </c>
      <c r="C788" s="14" t="s">
        <v>12</v>
      </c>
      <c r="D788" s="14" t="s">
        <v>13</v>
      </c>
      <c r="E788" s="15">
        <v>81220</v>
      </c>
      <c r="F788" s="14" t="s">
        <v>9</v>
      </c>
      <c r="G788" s="14" t="s">
        <v>14</v>
      </c>
      <c r="H788" s="14" t="s">
        <v>920</v>
      </c>
      <c r="I788" s="14" t="s">
        <v>918</v>
      </c>
      <c r="J788" s="14" t="s">
        <v>915</v>
      </c>
      <c r="K788" s="14">
        <v>10</v>
      </c>
      <c r="L788" s="14">
        <v>1</v>
      </c>
      <c r="M788" s="14">
        <v>3</v>
      </c>
      <c r="N788" s="14">
        <v>3</v>
      </c>
      <c r="O788" s="14">
        <v>1</v>
      </c>
    </row>
    <row r="789" spans="1:15" x14ac:dyDescent="0.3">
      <c r="A789" s="14" t="s">
        <v>720</v>
      </c>
      <c r="B789" s="14">
        <v>55</v>
      </c>
      <c r="C789" s="14" t="s">
        <v>7</v>
      </c>
      <c r="D789" s="14" t="s">
        <v>32</v>
      </c>
      <c r="E789" s="15">
        <v>33840</v>
      </c>
      <c r="F789" s="14" t="s">
        <v>22</v>
      </c>
      <c r="G789" s="14" t="s">
        <v>25</v>
      </c>
      <c r="H789" s="14" t="s">
        <v>920</v>
      </c>
      <c r="I789" s="14" t="s">
        <v>918</v>
      </c>
      <c r="J789" s="14" t="s">
        <v>915</v>
      </c>
      <c r="K789" s="14">
        <v>30</v>
      </c>
      <c r="L789" s="14">
        <v>3</v>
      </c>
      <c r="M789" s="14">
        <v>23</v>
      </c>
      <c r="N789" s="14">
        <v>3</v>
      </c>
      <c r="O789" s="14">
        <v>1</v>
      </c>
    </row>
    <row r="790" spans="1:15" x14ac:dyDescent="0.3">
      <c r="A790" s="14" t="s">
        <v>721</v>
      </c>
      <c r="B790" s="14">
        <v>28</v>
      </c>
      <c r="C790" s="14" t="s">
        <v>7</v>
      </c>
      <c r="D790" s="14" t="s">
        <v>8</v>
      </c>
      <c r="E790" s="15">
        <v>75880</v>
      </c>
      <c r="F790" s="14" t="s">
        <v>22</v>
      </c>
      <c r="G790" s="14" t="s">
        <v>25</v>
      </c>
      <c r="H790" s="14" t="s">
        <v>923</v>
      </c>
      <c r="I790" s="14" t="s">
        <v>916</v>
      </c>
      <c r="J790" s="14" t="s">
        <v>915</v>
      </c>
      <c r="K790" s="14">
        <v>30</v>
      </c>
      <c r="L790" s="14">
        <v>3</v>
      </c>
      <c r="M790" s="14">
        <v>10</v>
      </c>
      <c r="N790" s="14">
        <v>8</v>
      </c>
      <c r="O790" s="14">
        <v>1</v>
      </c>
    </row>
    <row r="791" spans="1:15" x14ac:dyDescent="0.3">
      <c r="A791" s="14" t="s">
        <v>722</v>
      </c>
      <c r="B791" s="14">
        <v>44</v>
      </c>
      <c r="C791" s="14" t="s">
        <v>7</v>
      </c>
      <c r="D791" s="14" t="s">
        <v>50</v>
      </c>
      <c r="E791" s="15">
        <v>81380</v>
      </c>
      <c r="F791" s="14" t="s">
        <v>904</v>
      </c>
      <c r="G791" s="14" t="s">
        <v>25</v>
      </c>
      <c r="H791" s="14" t="s">
        <v>919</v>
      </c>
      <c r="I791" s="14" t="s">
        <v>918</v>
      </c>
      <c r="J791" s="14" t="s">
        <v>915</v>
      </c>
      <c r="K791" s="14">
        <v>90</v>
      </c>
      <c r="L791" s="14">
        <v>9</v>
      </c>
      <c r="M791" s="14">
        <v>24</v>
      </c>
      <c r="N791" s="14">
        <v>20</v>
      </c>
      <c r="O791" s="14">
        <v>3</v>
      </c>
    </row>
    <row r="792" spans="1:15" x14ac:dyDescent="0.3">
      <c r="A792" s="14" t="s">
        <v>723</v>
      </c>
      <c r="B792" s="14">
        <v>33</v>
      </c>
      <c r="C792" s="14" t="s">
        <v>7</v>
      </c>
      <c r="D792" s="14" t="s">
        <v>32</v>
      </c>
      <c r="E792" s="15">
        <v>71490</v>
      </c>
      <c r="F792" s="14" t="s">
        <v>9</v>
      </c>
      <c r="G792" s="14" t="s">
        <v>25</v>
      </c>
      <c r="H792" s="14" t="s">
        <v>920</v>
      </c>
      <c r="I792" s="14" t="s">
        <v>922</v>
      </c>
      <c r="J792" s="14" t="s">
        <v>915</v>
      </c>
      <c r="K792" s="14">
        <v>40</v>
      </c>
      <c r="L792" s="14">
        <v>4</v>
      </c>
      <c r="M792" s="14">
        <v>9</v>
      </c>
      <c r="N792" s="14">
        <v>3</v>
      </c>
      <c r="O792" s="14">
        <v>1</v>
      </c>
    </row>
    <row r="793" spans="1:15" x14ac:dyDescent="0.3">
      <c r="A793" s="14" t="s">
        <v>724</v>
      </c>
      <c r="B793" s="14">
        <v>35</v>
      </c>
      <c r="C793" s="14" t="s">
        <v>7</v>
      </c>
      <c r="D793" s="14" t="s">
        <v>17</v>
      </c>
      <c r="E793" s="15">
        <v>91930</v>
      </c>
      <c r="F793" s="14" t="s">
        <v>9</v>
      </c>
      <c r="G793" s="14" t="s">
        <v>59</v>
      </c>
      <c r="H793" s="14" t="s">
        <v>917</v>
      </c>
      <c r="I793" s="14" t="s">
        <v>916</v>
      </c>
      <c r="J793" s="14" t="s">
        <v>921</v>
      </c>
      <c r="K793" s="14">
        <v>0</v>
      </c>
      <c r="L793" s="14">
        <v>0</v>
      </c>
      <c r="M793" s="14">
        <v>9</v>
      </c>
      <c r="N793" s="14">
        <v>8</v>
      </c>
      <c r="O793" s="14">
        <v>4</v>
      </c>
    </row>
    <row r="794" spans="1:15" x14ac:dyDescent="0.3">
      <c r="A794" s="14" t="s">
        <v>725</v>
      </c>
      <c r="B794" s="14">
        <v>33</v>
      </c>
      <c r="C794" s="14" t="s">
        <v>7</v>
      </c>
      <c r="D794" s="14" t="s">
        <v>13</v>
      </c>
      <c r="E794" s="15">
        <v>107790</v>
      </c>
      <c r="F794" s="14" t="s">
        <v>22</v>
      </c>
      <c r="G794" s="14" t="s">
        <v>20</v>
      </c>
      <c r="H794" s="14" t="s">
        <v>919</v>
      </c>
      <c r="I794" s="14" t="s">
        <v>916</v>
      </c>
      <c r="J794" s="14" t="s">
        <v>915</v>
      </c>
      <c r="K794" s="14">
        <v>10</v>
      </c>
      <c r="L794" s="14">
        <v>1</v>
      </c>
      <c r="M794" s="14">
        <v>14</v>
      </c>
      <c r="N794" s="14">
        <v>13</v>
      </c>
      <c r="O794" s="14">
        <v>3</v>
      </c>
    </row>
    <row r="795" spans="1:15" x14ac:dyDescent="0.3">
      <c r="A795" s="14" t="s">
        <v>726</v>
      </c>
      <c r="B795" s="14">
        <v>28</v>
      </c>
      <c r="C795" s="14" t="s">
        <v>12</v>
      </c>
      <c r="D795" s="14" t="s">
        <v>13</v>
      </c>
      <c r="E795" s="15">
        <v>69970</v>
      </c>
      <c r="F795" s="14" t="s">
        <v>9</v>
      </c>
      <c r="G795" s="14" t="s">
        <v>10</v>
      </c>
      <c r="H795" s="14" t="s">
        <v>920</v>
      </c>
      <c r="I795" s="14" t="s">
        <v>922</v>
      </c>
      <c r="J795" s="14" t="s">
        <v>915</v>
      </c>
      <c r="K795" s="14">
        <v>10</v>
      </c>
      <c r="L795" s="14">
        <v>1</v>
      </c>
      <c r="M795" s="14">
        <v>4</v>
      </c>
      <c r="N795" s="14">
        <v>4</v>
      </c>
      <c r="O795" s="14">
        <v>2</v>
      </c>
    </row>
    <row r="796" spans="1:15" x14ac:dyDescent="0.3">
      <c r="A796" s="14" t="s">
        <v>727</v>
      </c>
      <c r="B796" s="14">
        <v>34</v>
      </c>
      <c r="C796" s="14" t="s">
        <v>12</v>
      </c>
      <c r="D796" s="14" t="s">
        <v>19</v>
      </c>
      <c r="E796" s="15">
        <v>44300</v>
      </c>
      <c r="F796" s="14" t="s">
        <v>904</v>
      </c>
      <c r="G796" s="14" t="s">
        <v>25</v>
      </c>
      <c r="H796" s="14" t="s">
        <v>920</v>
      </c>
      <c r="I796" s="14" t="s">
        <v>916</v>
      </c>
      <c r="J796" s="14" t="s">
        <v>915</v>
      </c>
      <c r="K796" s="14">
        <v>0</v>
      </c>
      <c r="L796" s="14">
        <v>0</v>
      </c>
      <c r="M796" s="14">
        <v>7</v>
      </c>
      <c r="N796" s="14">
        <v>6</v>
      </c>
      <c r="O796" s="14">
        <v>0</v>
      </c>
    </row>
    <row r="797" spans="1:15" x14ac:dyDescent="0.3">
      <c r="A797" s="14" t="s">
        <v>697</v>
      </c>
      <c r="B797" s="14">
        <v>37</v>
      </c>
      <c r="C797" s="14" t="s">
        <v>7</v>
      </c>
      <c r="D797" s="14" t="s">
        <v>13</v>
      </c>
      <c r="E797" s="15">
        <v>114180</v>
      </c>
      <c r="F797" s="14" t="s">
        <v>9</v>
      </c>
      <c r="G797" s="14" t="s">
        <v>20</v>
      </c>
      <c r="H797" s="14" t="s">
        <v>920</v>
      </c>
      <c r="I797" s="14" t="s">
        <v>922</v>
      </c>
      <c r="J797" s="14" t="s">
        <v>921</v>
      </c>
      <c r="K797" s="14">
        <v>20</v>
      </c>
      <c r="L797" s="14">
        <v>2</v>
      </c>
      <c r="M797" s="14">
        <v>8</v>
      </c>
      <c r="N797" s="14">
        <v>1</v>
      </c>
      <c r="O797" s="14">
        <v>0</v>
      </c>
    </row>
    <row r="798" spans="1:15" x14ac:dyDescent="0.3">
      <c r="A798" s="14" t="s">
        <v>728</v>
      </c>
      <c r="B798" s="14">
        <v>25</v>
      </c>
      <c r="C798" s="14" t="s">
        <v>12</v>
      </c>
      <c r="D798" s="14" t="s">
        <v>29</v>
      </c>
      <c r="E798" s="15">
        <v>85330</v>
      </c>
      <c r="F798" s="14" t="s">
        <v>9</v>
      </c>
      <c r="G798" s="14" t="s">
        <v>25</v>
      </c>
      <c r="H798" s="14" t="s">
        <v>917</v>
      </c>
      <c r="I798" s="14" t="s">
        <v>918</v>
      </c>
      <c r="J798" s="14" t="s">
        <v>921</v>
      </c>
      <c r="K798" s="14">
        <v>10</v>
      </c>
      <c r="L798" s="14">
        <v>1</v>
      </c>
      <c r="M798" s="14">
        <v>7</v>
      </c>
      <c r="N798" s="14">
        <v>7</v>
      </c>
      <c r="O798" s="14">
        <v>5</v>
      </c>
    </row>
    <row r="799" spans="1:15" x14ac:dyDescent="0.3">
      <c r="A799" s="14" t="s">
        <v>729</v>
      </c>
      <c r="B799" s="14">
        <v>26</v>
      </c>
      <c r="C799" s="14" t="s">
        <v>12</v>
      </c>
      <c r="D799" s="14" t="s">
        <v>48</v>
      </c>
      <c r="E799" s="15">
        <v>65130</v>
      </c>
      <c r="F799" s="14" t="s">
        <v>904</v>
      </c>
      <c r="G799" s="14" t="s">
        <v>25</v>
      </c>
      <c r="H799" s="14" t="s">
        <v>919</v>
      </c>
      <c r="I799" s="14" t="s">
        <v>922</v>
      </c>
      <c r="J799" s="14" t="s">
        <v>915</v>
      </c>
      <c r="K799" s="14">
        <v>10</v>
      </c>
      <c r="L799" s="14">
        <v>1</v>
      </c>
      <c r="M799" s="14">
        <v>1</v>
      </c>
      <c r="N799" s="14">
        <v>1</v>
      </c>
      <c r="O799" s="14">
        <v>0</v>
      </c>
    </row>
    <row r="800" spans="1:15" x14ac:dyDescent="0.3">
      <c r="A800" s="14" t="s">
        <v>108</v>
      </c>
      <c r="B800" s="14">
        <v>33</v>
      </c>
      <c r="C800" s="14" t="s">
        <v>12</v>
      </c>
      <c r="D800" s="14" t="s">
        <v>50</v>
      </c>
      <c r="E800" s="15">
        <v>36820</v>
      </c>
      <c r="F800" s="14" t="s">
        <v>22</v>
      </c>
      <c r="G800" s="14" t="s">
        <v>10</v>
      </c>
      <c r="H800" s="14" t="s">
        <v>919</v>
      </c>
      <c r="I800" s="14" t="s">
        <v>916</v>
      </c>
      <c r="J800" s="14" t="s">
        <v>921</v>
      </c>
      <c r="K800" s="14">
        <v>40</v>
      </c>
      <c r="L800" s="14">
        <v>4</v>
      </c>
      <c r="M800" s="14">
        <v>5</v>
      </c>
      <c r="N800" s="14">
        <v>2</v>
      </c>
      <c r="O800" s="14">
        <v>2</v>
      </c>
    </row>
    <row r="801" spans="1:15" x14ac:dyDescent="0.3">
      <c r="A801" s="14" t="s">
        <v>730</v>
      </c>
      <c r="B801" s="14">
        <v>42</v>
      </c>
      <c r="C801" s="14" t="s">
        <v>7</v>
      </c>
      <c r="D801" s="14" t="s">
        <v>45</v>
      </c>
      <c r="E801" s="15">
        <v>116890</v>
      </c>
      <c r="F801" s="14" t="s">
        <v>904</v>
      </c>
      <c r="G801" s="14" t="s">
        <v>14</v>
      </c>
      <c r="H801" s="14" t="s">
        <v>919</v>
      </c>
      <c r="I801" s="14" t="s">
        <v>918</v>
      </c>
      <c r="J801" s="14" t="s">
        <v>915</v>
      </c>
      <c r="K801" s="14">
        <v>0</v>
      </c>
      <c r="L801" s="14">
        <v>0</v>
      </c>
      <c r="M801" s="14">
        <v>23</v>
      </c>
      <c r="N801" s="14">
        <v>22</v>
      </c>
      <c r="O801" s="14">
        <v>13</v>
      </c>
    </row>
    <row r="802" spans="1:15" x14ac:dyDescent="0.3">
      <c r="A802" s="14" t="s">
        <v>935</v>
      </c>
      <c r="B802" s="14">
        <v>28</v>
      </c>
      <c r="C802" s="14" t="s">
        <v>12</v>
      </c>
      <c r="D802" s="14" t="s">
        <v>923</v>
      </c>
      <c r="E802" s="15">
        <v>78710</v>
      </c>
      <c r="F802" s="14" t="s">
        <v>22</v>
      </c>
      <c r="G802" s="14" t="s">
        <v>20</v>
      </c>
      <c r="H802" s="14" t="s">
        <v>919</v>
      </c>
      <c r="I802" s="14" t="s">
        <v>922</v>
      </c>
      <c r="J802" s="14" t="s">
        <v>915</v>
      </c>
      <c r="K802" s="14">
        <v>10</v>
      </c>
      <c r="L802" s="14">
        <v>1</v>
      </c>
      <c r="M802" s="14">
        <v>1</v>
      </c>
      <c r="N802" s="14">
        <v>1</v>
      </c>
      <c r="O802" s="14">
        <v>0</v>
      </c>
    </row>
    <row r="803" spans="1:15" x14ac:dyDescent="0.3">
      <c r="A803" s="14" t="s">
        <v>448</v>
      </c>
      <c r="B803" s="14">
        <v>50</v>
      </c>
      <c r="C803" s="14" t="s">
        <v>12</v>
      </c>
      <c r="D803" s="14" t="s">
        <v>29</v>
      </c>
      <c r="E803" s="15">
        <v>86470</v>
      </c>
      <c r="F803" s="14" t="s">
        <v>22</v>
      </c>
      <c r="G803" s="14" t="s">
        <v>20</v>
      </c>
      <c r="H803" s="14" t="s">
        <v>923</v>
      </c>
      <c r="I803" s="14" t="s">
        <v>916</v>
      </c>
      <c r="J803" s="14" t="s">
        <v>921</v>
      </c>
      <c r="K803" s="14">
        <v>30</v>
      </c>
      <c r="L803" s="14">
        <v>3</v>
      </c>
      <c r="M803" s="14">
        <v>5</v>
      </c>
      <c r="N803" s="14">
        <v>0</v>
      </c>
      <c r="O803" s="14">
        <v>0</v>
      </c>
    </row>
    <row r="804" spans="1:15" x14ac:dyDescent="0.3">
      <c r="A804" s="14" t="s">
        <v>731</v>
      </c>
      <c r="B804" s="14">
        <v>33</v>
      </c>
      <c r="C804" s="14" t="s">
        <v>7</v>
      </c>
      <c r="D804" s="14" t="s">
        <v>29</v>
      </c>
      <c r="E804" s="15">
        <v>35980</v>
      </c>
      <c r="F804" s="14" t="s">
        <v>22</v>
      </c>
      <c r="G804" s="14" t="s">
        <v>20</v>
      </c>
      <c r="H804" s="14" t="s">
        <v>920</v>
      </c>
      <c r="I804" s="14" t="s">
        <v>918</v>
      </c>
      <c r="J804" s="14" t="s">
        <v>915</v>
      </c>
      <c r="K804" s="14">
        <v>0</v>
      </c>
      <c r="L804" s="14">
        <v>0</v>
      </c>
      <c r="M804" s="14">
        <v>4</v>
      </c>
      <c r="N804" s="14">
        <v>3</v>
      </c>
      <c r="O804" s="14">
        <v>0</v>
      </c>
    </row>
    <row r="805" spans="1:15" x14ac:dyDescent="0.3">
      <c r="A805" s="14" t="s">
        <v>732</v>
      </c>
      <c r="B805" s="14">
        <v>34</v>
      </c>
      <c r="C805" s="14" t="s">
        <v>7</v>
      </c>
      <c r="D805" s="14" t="s">
        <v>45</v>
      </c>
      <c r="E805" s="15">
        <v>77110</v>
      </c>
      <c r="F805" s="14" t="s">
        <v>904</v>
      </c>
      <c r="G805" s="14" t="s">
        <v>14</v>
      </c>
      <c r="H805" s="14" t="s">
        <v>920</v>
      </c>
      <c r="I805" s="14" t="s">
        <v>918</v>
      </c>
      <c r="J805" s="14" t="s">
        <v>915</v>
      </c>
      <c r="K805" s="14">
        <v>30</v>
      </c>
      <c r="L805" s="14">
        <v>3</v>
      </c>
      <c r="M805" s="14">
        <v>6</v>
      </c>
      <c r="N805" s="14">
        <v>0</v>
      </c>
      <c r="O805" s="14">
        <v>0</v>
      </c>
    </row>
    <row r="806" spans="1:15" x14ac:dyDescent="0.3">
      <c r="A806" s="14" t="s">
        <v>733</v>
      </c>
      <c r="B806" s="14">
        <v>48</v>
      </c>
      <c r="C806" s="14" t="s">
        <v>12</v>
      </c>
      <c r="D806" s="14" t="s">
        <v>48</v>
      </c>
      <c r="E806" s="15">
        <v>86570</v>
      </c>
      <c r="F806" s="14" t="s">
        <v>22</v>
      </c>
      <c r="G806" s="14" t="s">
        <v>20</v>
      </c>
      <c r="H806" s="14" t="s">
        <v>919</v>
      </c>
      <c r="I806" s="14" t="s">
        <v>916</v>
      </c>
      <c r="J806" s="14" t="s">
        <v>915</v>
      </c>
      <c r="K806" s="14">
        <v>20</v>
      </c>
      <c r="L806" s="14">
        <v>2</v>
      </c>
      <c r="M806" s="14">
        <v>27</v>
      </c>
      <c r="N806" s="14">
        <v>5</v>
      </c>
      <c r="O806" s="14">
        <v>2</v>
      </c>
    </row>
    <row r="807" spans="1:15" x14ac:dyDescent="0.3">
      <c r="A807" s="14" t="s">
        <v>734</v>
      </c>
      <c r="B807" s="14">
        <v>45</v>
      </c>
      <c r="C807" s="14" t="s">
        <v>12</v>
      </c>
      <c r="D807" s="14" t="s">
        <v>24</v>
      </c>
      <c r="E807" s="15">
        <v>117850</v>
      </c>
      <c r="F807" s="14" t="s">
        <v>22</v>
      </c>
      <c r="G807" s="14" t="s">
        <v>46</v>
      </c>
      <c r="H807" s="14" t="s">
        <v>920</v>
      </c>
      <c r="I807" s="14" t="s">
        <v>918</v>
      </c>
      <c r="J807" s="14" t="s">
        <v>915</v>
      </c>
      <c r="K807" s="14">
        <v>10</v>
      </c>
      <c r="L807" s="14">
        <v>1</v>
      </c>
      <c r="M807" s="14">
        <v>15</v>
      </c>
      <c r="N807" s="14">
        <v>15</v>
      </c>
      <c r="O807" s="14">
        <v>4</v>
      </c>
    </row>
    <row r="808" spans="1:15" x14ac:dyDescent="0.3">
      <c r="A808" s="14" t="s">
        <v>735</v>
      </c>
      <c r="B808" s="14">
        <v>52</v>
      </c>
      <c r="C808" s="14" t="s">
        <v>12</v>
      </c>
      <c r="D808" s="14" t="s">
        <v>19</v>
      </c>
      <c r="E808" s="15">
        <v>116500</v>
      </c>
      <c r="F808" s="14" t="s">
        <v>9</v>
      </c>
      <c r="G808" s="14" t="s">
        <v>10</v>
      </c>
      <c r="H808" s="14" t="s">
        <v>920</v>
      </c>
      <c r="I808" s="14" t="s">
        <v>916</v>
      </c>
      <c r="J808" s="14" t="s">
        <v>915</v>
      </c>
      <c r="K808" s="14">
        <v>70</v>
      </c>
      <c r="L808" s="14">
        <v>7</v>
      </c>
      <c r="M808" s="14">
        <v>18</v>
      </c>
      <c r="N808" s="14">
        <v>8</v>
      </c>
      <c r="O808" s="14">
        <v>4</v>
      </c>
    </row>
    <row r="809" spans="1:15" x14ac:dyDescent="0.3">
      <c r="A809" s="14" t="s">
        <v>934</v>
      </c>
      <c r="B809" s="14">
        <v>38</v>
      </c>
      <c r="C809" s="14" t="s">
        <v>12</v>
      </c>
      <c r="D809" s="14" t="s">
        <v>63</v>
      </c>
      <c r="E809" s="15">
        <v>80030</v>
      </c>
      <c r="F809" s="14" t="s">
        <v>9</v>
      </c>
      <c r="G809" s="14" t="s">
        <v>59</v>
      </c>
      <c r="H809" s="14" t="s">
        <v>63</v>
      </c>
      <c r="I809" s="14" t="s">
        <v>922</v>
      </c>
      <c r="J809" s="14" t="s">
        <v>921</v>
      </c>
      <c r="K809" s="14">
        <v>0</v>
      </c>
      <c r="L809" s="14">
        <v>0</v>
      </c>
      <c r="M809" s="14">
        <v>9</v>
      </c>
      <c r="N809" s="14">
        <v>8</v>
      </c>
      <c r="O809" s="14">
        <v>2</v>
      </c>
    </row>
    <row r="810" spans="1:15" x14ac:dyDescent="0.3">
      <c r="A810" s="14" t="s">
        <v>736</v>
      </c>
      <c r="B810" s="14">
        <v>29</v>
      </c>
      <c r="C810" s="14" t="s">
        <v>7</v>
      </c>
      <c r="D810" s="14" t="s">
        <v>24</v>
      </c>
      <c r="E810" s="15">
        <v>58940</v>
      </c>
      <c r="F810" s="14" t="s">
        <v>904</v>
      </c>
      <c r="G810" s="14" t="s">
        <v>25</v>
      </c>
      <c r="H810" s="14" t="s">
        <v>920</v>
      </c>
      <c r="I810" s="14" t="s">
        <v>922</v>
      </c>
      <c r="J810" s="14" t="s">
        <v>915</v>
      </c>
      <c r="K810" s="14">
        <v>40</v>
      </c>
      <c r="L810" s="14">
        <v>4</v>
      </c>
      <c r="M810" s="14">
        <v>11</v>
      </c>
      <c r="N810" s="14">
        <v>7</v>
      </c>
      <c r="O810" s="14">
        <v>1</v>
      </c>
    </row>
    <row r="811" spans="1:15" x14ac:dyDescent="0.3">
      <c r="A811" s="14" t="s">
        <v>737</v>
      </c>
      <c r="B811" s="14">
        <v>28</v>
      </c>
      <c r="C811" s="14" t="s">
        <v>12</v>
      </c>
      <c r="D811" s="14" t="s">
        <v>48</v>
      </c>
      <c r="E811" s="15">
        <v>76320</v>
      </c>
      <c r="F811" s="14" t="s">
        <v>904</v>
      </c>
      <c r="G811" s="14" t="s">
        <v>20</v>
      </c>
      <c r="H811" s="14" t="s">
        <v>919</v>
      </c>
      <c r="I811" s="14" t="s">
        <v>922</v>
      </c>
      <c r="J811" s="14" t="s">
        <v>915</v>
      </c>
      <c r="K811" s="14">
        <v>0</v>
      </c>
      <c r="L811" s="14">
        <v>0</v>
      </c>
      <c r="M811" s="14">
        <v>10</v>
      </c>
      <c r="N811" s="14">
        <v>9</v>
      </c>
      <c r="O811" s="14">
        <v>1</v>
      </c>
    </row>
    <row r="812" spans="1:15" x14ac:dyDescent="0.3">
      <c r="A812" s="14" t="s">
        <v>716</v>
      </c>
      <c r="B812" s="14">
        <v>46</v>
      </c>
      <c r="C812" s="14" t="s">
        <v>12</v>
      </c>
      <c r="D812" s="14" t="s">
        <v>17</v>
      </c>
      <c r="E812" s="15">
        <v>110730</v>
      </c>
      <c r="F812" s="14" t="s">
        <v>22</v>
      </c>
      <c r="G812" s="14" t="s">
        <v>25</v>
      </c>
      <c r="H812" s="14" t="s">
        <v>63</v>
      </c>
      <c r="I812" s="14" t="s">
        <v>918</v>
      </c>
      <c r="J812" s="14" t="s">
        <v>915</v>
      </c>
      <c r="K812" s="14">
        <v>30</v>
      </c>
      <c r="L812" s="14">
        <v>3</v>
      </c>
      <c r="M812" s="14">
        <v>23</v>
      </c>
      <c r="N812" s="14">
        <v>12</v>
      </c>
      <c r="O812" s="14">
        <v>4</v>
      </c>
    </row>
    <row r="813" spans="1:15" x14ac:dyDescent="0.3">
      <c r="A813" s="14" t="s">
        <v>738</v>
      </c>
      <c r="B813" s="14">
        <v>38</v>
      </c>
      <c r="C813" s="14" t="s">
        <v>12</v>
      </c>
      <c r="D813" s="14" t="s">
        <v>48</v>
      </c>
      <c r="E813" s="15">
        <v>86990</v>
      </c>
      <c r="F813" s="14" t="s">
        <v>9</v>
      </c>
      <c r="G813" s="14" t="s">
        <v>25</v>
      </c>
      <c r="H813" s="14" t="s">
        <v>63</v>
      </c>
      <c r="I813" s="14" t="s">
        <v>916</v>
      </c>
      <c r="J813" s="14" t="s">
        <v>915</v>
      </c>
      <c r="K813" s="14">
        <v>70</v>
      </c>
      <c r="L813" s="14">
        <v>7</v>
      </c>
      <c r="M813" s="14">
        <v>10</v>
      </c>
      <c r="N813" s="14">
        <v>1</v>
      </c>
      <c r="O813" s="14">
        <v>0</v>
      </c>
    </row>
    <row r="814" spans="1:15" x14ac:dyDescent="0.3">
      <c r="A814" s="14" t="s">
        <v>314</v>
      </c>
      <c r="B814" s="14">
        <v>43</v>
      </c>
      <c r="C814" s="14" t="s">
        <v>7</v>
      </c>
      <c r="D814" s="14" t="s">
        <v>37</v>
      </c>
      <c r="E814" s="15">
        <v>74410</v>
      </c>
      <c r="F814" s="14" t="s">
        <v>9</v>
      </c>
      <c r="G814" s="14" t="s">
        <v>59</v>
      </c>
      <c r="H814" s="14" t="s">
        <v>920</v>
      </c>
      <c r="I814" s="14" t="s">
        <v>918</v>
      </c>
      <c r="J814" s="14" t="s">
        <v>915</v>
      </c>
      <c r="K814" s="14">
        <v>80</v>
      </c>
      <c r="L814" s="14">
        <v>8</v>
      </c>
      <c r="M814" s="14">
        <v>18</v>
      </c>
      <c r="N814" s="14">
        <v>8</v>
      </c>
      <c r="O814" s="14">
        <v>0</v>
      </c>
    </row>
    <row r="815" spans="1:15" x14ac:dyDescent="0.3">
      <c r="A815" s="14" t="s">
        <v>739</v>
      </c>
      <c r="B815" s="14">
        <v>39</v>
      </c>
      <c r="C815" s="14" t="s">
        <v>7</v>
      </c>
      <c r="D815" s="14" t="s">
        <v>32</v>
      </c>
      <c r="E815" s="15">
        <v>87610</v>
      </c>
      <c r="F815" s="14" t="s">
        <v>904</v>
      </c>
      <c r="G815" s="14" t="s">
        <v>25</v>
      </c>
      <c r="H815" s="14" t="s">
        <v>920</v>
      </c>
      <c r="I815" s="14" t="s">
        <v>922</v>
      </c>
      <c r="J815" s="14" t="s">
        <v>915</v>
      </c>
      <c r="K815" s="14">
        <v>70</v>
      </c>
      <c r="L815" s="14">
        <v>7</v>
      </c>
      <c r="M815" s="14">
        <v>21</v>
      </c>
      <c r="N815" s="14">
        <v>18</v>
      </c>
      <c r="O815" s="14">
        <v>11</v>
      </c>
    </row>
    <row r="816" spans="1:15" x14ac:dyDescent="0.3">
      <c r="A816" s="14" t="s">
        <v>740</v>
      </c>
      <c r="B816" s="14">
        <v>40</v>
      </c>
      <c r="C816" s="14" t="s">
        <v>12</v>
      </c>
      <c r="D816" s="14" t="s">
        <v>32</v>
      </c>
      <c r="E816" s="15">
        <v>103340</v>
      </c>
      <c r="F816" s="14" t="s">
        <v>22</v>
      </c>
      <c r="G816" s="14" t="s">
        <v>10</v>
      </c>
      <c r="H816" s="14" t="s">
        <v>919</v>
      </c>
      <c r="I816" s="14" t="s">
        <v>916</v>
      </c>
      <c r="J816" s="14" t="s">
        <v>915</v>
      </c>
      <c r="K816" s="14">
        <v>10</v>
      </c>
      <c r="L816" s="14">
        <v>1</v>
      </c>
      <c r="M816" s="14">
        <v>21</v>
      </c>
      <c r="N816" s="14">
        <v>20</v>
      </c>
      <c r="O816" s="14">
        <v>4</v>
      </c>
    </row>
    <row r="817" spans="1:15" x14ac:dyDescent="0.3">
      <c r="A817" s="14" t="s">
        <v>933</v>
      </c>
      <c r="B817" s="14">
        <v>21</v>
      </c>
      <c r="C817" s="14" t="s">
        <v>12</v>
      </c>
      <c r="D817" s="14" t="s">
        <v>32</v>
      </c>
      <c r="E817" s="15">
        <v>46470</v>
      </c>
      <c r="F817" s="14" t="s">
        <v>904</v>
      </c>
      <c r="G817" s="14" t="s">
        <v>14</v>
      </c>
      <c r="H817" s="14" t="s">
        <v>917</v>
      </c>
      <c r="I817" s="14" t="s">
        <v>916</v>
      </c>
      <c r="J817" s="14" t="s">
        <v>921</v>
      </c>
      <c r="K817" s="14">
        <v>10</v>
      </c>
      <c r="L817" s="14">
        <v>1</v>
      </c>
      <c r="M817" s="14">
        <v>2</v>
      </c>
      <c r="N817" s="14">
        <v>2</v>
      </c>
      <c r="O817" s="14">
        <v>2</v>
      </c>
    </row>
    <row r="818" spans="1:15" x14ac:dyDescent="0.3">
      <c r="A818" s="14" t="s">
        <v>335</v>
      </c>
      <c r="B818" s="14">
        <v>39</v>
      </c>
      <c r="C818" s="14" t="s">
        <v>7</v>
      </c>
      <c r="D818" s="14" t="s">
        <v>32</v>
      </c>
      <c r="E818" s="15">
        <v>108290</v>
      </c>
      <c r="F818" s="14" t="s">
        <v>22</v>
      </c>
      <c r="G818" s="14" t="s">
        <v>20</v>
      </c>
      <c r="H818" s="14" t="s">
        <v>920</v>
      </c>
      <c r="I818" s="14" t="s">
        <v>916</v>
      </c>
      <c r="J818" s="14" t="s">
        <v>915</v>
      </c>
      <c r="K818" s="14">
        <v>90</v>
      </c>
      <c r="L818" s="14">
        <v>9</v>
      </c>
      <c r="M818" s="14">
        <v>9</v>
      </c>
      <c r="N818" s="14">
        <v>5</v>
      </c>
      <c r="O818" s="14">
        <v>0</v>
      </c>
    </row>
    <row r="819" spans="1:15" x14ac:dyDescent="0.3">
      <c r="A819" s="14" t="s">
        <v>719</v>
      </c>
      <c r="B819" s="14">
        <v>36</v>
      </c>
      <c r="C819" s="14" t="s">
        <v>7</v>
      </c>
      <c r="D819" s="14" t="s">
        <v>13</v>
      </c>
      <c r="E819" s="15">
        <v>78640</v>
      </c>
      <c r="F819" s="14" t="s">
        <v>904</v>
      </c>
      <c r="G819" s="14" t="s">
        <v>10</v>
      </c>
      <c r="H819" s="14" t="s">
        <v>920</v>
      </c>
      <c r="I819" s="14" t="s">
        <v>916</v>
      </c>
      <c r="J819" s="14" t="s">
        <v>915</v>
      </c>
      <c r="K819" s="14">
        <v>20</v>
      </c>
      <c r="L819" s="14">
        <v>2</v>
      </c>
      <c r="M819" s="14">
        <v>18</v>
      </c>
      <c r="N819" s="14">
        <v>11</v>
      </c>
      <c r="O819" s="14">
        <v>0</v>
      </c>
    </row>
    <row r="820" spans="1:15" x14ac:dyDescent="0.3">
      <c r="A820" s="14" t="s">
        <v>334</v>
      </c>
      <c r="B820" s="14">
        <v>31</v>
      </c>
      <c r="C820" s="14" t="s">
        <v>12</v>
      </c>
      <c r="D820" s="14" t="s">
        <v>32</v>
      </c>
      <c r="E820" s="15">
        <v>75990</v>
      </c>
      <c r="F820" s="14" t="s">
        <v>904</v>
      </c>
      <c r="G820" s="14" t="s">
        <v>20</v>
      </c>
      <c r="H820" s="14" t="s">
        <v>920</v>
      </c>
      <c r="I820" s="14" t="s">
        <v>918</v>
      </c>
      <c r="J820" s="14" t="s">
        <v>915</v>
      </c>
      <c r="K820" s="14">
        <v>0</v>
      </c>
      <c r="L820" s="14">
        <v>0</v>
      </c>
      <c r="M820" s="14">
        <v>3</v>
      </c>
      <c r="N820" s="14">
        <v>2</v>
      </c>
      <c r="O820" s="14">
        <v>2</v>
      </c>
    </row>
    <row r="821" spans="1:15" x14ac:dyDescent="0.3">
      <c r="A821" s="14" t="s">
        <v>741</v>
      </c>
      <c r="B821" s="14">
        <v>28</v>
      </c>
      <c r="C821" s="14" t="s">
        <v>12</v>
      </c>
      <c r="D821" s="14" t="s">
        <v>63</v>
      </c>
      <c r="E821" s="15">
        <v>55280</v>
      </c>
      <c r="F821" s="14" t="s">
        <v>9</v>
      </c>
      <c r="G821" s="14" t="s">
        <v>46</v>
      </c>
      <c r="H821" s="14" t="s">
        <v>920</v>
      </c>
      <c r="I821" s="14" t="s">
        <v>918</v>
      </c>
      <c r="J821" s="14" t="s">
        <v>915</v>
      </c>
      <c r="K821" s="14">
        <v>0</v>
      </c>
      <c r="L821" s="14">
        <v>0</v>
      </c>
      <c r="M821" s="14">
        <v>6</v>
      </c>
      <c r="N821" s="14">
        <v>5</v>
      </c>
      <c r="O821" s="14">
        <v>0</v>
      </c>
    </row>
    <row r="822" spans="1:15" x14ac:dyDescent="0.3">
      <c r="A822" s="14" t="s">
        <v>742</v>
      </c>
      <c r="B822" s="14">
        <v>35</v>
      </c>
      <c r="C822" s="14" t="s">
        <v>7</v>
      </c>
      <c r="D822" s="14" t="s">
        <v>37</v>
      </c>
      <c r="E822" s="15">
        <v>98010</v>
      </c>
      <c r="F822" s="14" t="s">
        <v>22</v>
      </c>
      <c r="G822" s="14" t="s">
        <v>10</v>
      </c>
      <c r="H822" s="14" t="s">
        <v>63</v>
      </c>
      <c r="I822" s="14" t="s">
        <v>922</v>
      </c>
      <c r="J822" s="14" t="s">
        <v>915</v>
      </c>
      <c r="K822" s="14">
        <v>10</v>
      </c>
      <c r="L822" s="14">
        <v>1</v>
      </c>
      <c r="M822" s="14">
        <v>5</v>
      </c>
      <c r="N822" s="14">
        <v>5</v>
      </c>
      <c r="O822" s="14">
        <v>0</v>
      </c>
    </row>
    <row r="823" spans="1:15" x14ac:dyDescent="0.3">
      <c r="A823" s="14" t="s">
        <v>743</v>
      </c>
      <c r="B823" s="14">
        <v>49</v>
      </c>
      <c r="C823" s="14" t="s">
        <v>7</v>
      </c>
      <c r="D823" s="14" t="s">
        <v>8</v>
      </c>
      <c r="E823" s="15">
        <v>50310</v>
      </c>
      <c r="F823" s="14" t="s">
        <v>9</v>
      </c>
      <c r="G823" s="14" t="s">
        <v>20</v>
      </c>
      <c r="H823" s="14" t="s">
        <v>917</v>
      </c>
      <c r="I823" s="14" t="s">
        <v>918</v>
      </c>
      <c r="J823" s="14" t="s">
        <v>915</v>
      </c>
      <c r="K823" s="14">
        <v>60</v>
      </c>
      <c r="L823" s="14">
        <v>6</v>
      </c>
      <c r="M823" s="14">
        <v>22</v>
      </c>
      <c r="N823" s="14">
        <v>9</v>
      </c>
      <c r="O823" s="14">
        <v>2</v>
      </c>
    </row>
    <row r="824" spans="1:15" x14ac:dyDescent="0.3">
      <c r="A824" s="14" t="s">
        <v>744</v>
      </c>
      <c r="B824" s="14">
        <v>34</v>
      </c>
      <c r="C824" s="14" t="s">
        <v>7</v>
      </c>
      <c r="D824" s="14" t="s">
        <v>45</v>
      </c>
      <c r="E824" s="15">
        <v>91360</v>
      </c>
      <c r="F824" s="14" t="s">
        <v>22</v>
      </c>
      <c r="G824" s="14" t="s">
        <v>10</v>
      </c>
      <c r="H824" s="14" t="s">
        <v>920</v>
      </c>
      <c r="I824" s="14" t="s">
        <v>916</v>
      </c>
      <c r="J824" s="14" t="s">
        <v>915</v>
      </c>
      <c r="K824" s="14">
        <v>20</v>
      </c>
      <c r="L824" s="14">
        <v>2</v>
      </c>
      <c r="M824" s="14">
        <v>5</v>
      </c>
      <c r="N824" s="14">
        <v>3</v>
      </c>
      <c r="O824" s="14">
        <v>0</v>
      </c>
    </row>
    <row r="825" spans="1:15" x14ac:dyDescent="0.3">
      <c r="A825" s="14" t="s">
        <v>745</v>
      </c>
      <c r="B825" s="14">
        <v>29</v>
      </c>
      <c r="C825" s="14" t="s">
        <v>7</v>
      </c>
      <c r="D825" s="14" t="s">
        <v>32</v>
      </c>
      <c r="E825" s="15">
        <v>115920</v>
      </c>
      <c r="F825" s="14" t="s">
        <v>9</v>
      </c>
      <c r="G825" s="14" t="s">
        <v>20</v>
      </c>
      <c r="H825" s="14" t="s">
        <v>920</v>
      </c>
      <c r="I825" s="14" t="s">
        <v>922</v>
      </c>
      <c r="J825" s="14" t="s">
        <v>915</v>
      </c>
      <c r="K825" s="14">
        <v>0</v>
      </c>
      <c r="L825" s="14">
        <v>0</v>
      </c>
      <c r="M825" s="14">
        <v>8</v>
      </c>
      <c r="N825" s="14">
        <v>7</v>
      </c>
      <c r="O825" s="14">
        <v>1</v>
      </c>
    </row>
    <row r="826" spans="1:15" x14ac:dyDescent="0.3">
      <c r="A826" s="14" t="s">
        <v>746</v>
      </c>
      <c r="B826" s="14">
        <v>42</v>
      </c>
      <c r="C826" s="14" t="s">
        <v>7</v>
      </c>
      <c r="D826" s="14" t="s">
        <v>37</v>
      </c>
      <c r="E826" s="15">
        <v>56870</v>
      </c>
      <c r="F826" s="14" t="s">
        <v>9</v>
      </c>
      <c r="G826" s="14" t="s">
        <v>59</v>
      </c>
      <c r="H826" s="14" t="s">
        <v>919</v>
      </c>
      <c r="I826" s="14" t="s">
        <v>916</v>
      </c>
      <c r="J826" s="14" t="s">
        <v>915</v>
      </c>
      <c r="K826" s="14">
        <v>40</v>
      </c>
      <c r="L826" s="14">
        <v>4</v>
      </c>
      <c r="M826" s="14">
        <v>16</v>
      </c>
      <c r="N826" s="14">
        <v>1</v>
      </c>
      <c r="O826" s="14">
        <v>0</v>
      </c>
    </row>
    <row r="827" spans="1:15" x14ac:dyDescent="0.3">
      <c r="A827" s="14" t="s">
        <v>747</v>
      </c>
      <c r="B827" s="14">
        <v>29</v>
      </c>
      <c r="C827" s="14" t="s">
        <v>7</v>
      </c>
      <c r="D827" s="14" t="s">
        <v>45</v>
      </c>
      <c r="E827" s="15">
        <v>75970</v>
      </c>
      <c r="F827" s="14" t="s">
        <v>9</v>
      </c>
      <c r="G827" s="14" t="s">
        <v>25</v>
      </c>
      <c r="H827" s="14" t="s">
        <v>919</v>
      </c>
      <c r="I827" s="14" t="s">
        <v>918</v>
      </c>
      <c r="J827" s="14" t="s">
        <v>921</v>
      </c>
      <c r="K827" s="14">
        <v>10</v>
      </c>
      <c r="L827" s="14">
        <v>1</v>
      </c>
      <c r="M827" s="14">
        <v>10</v>
      </c>
      <c r="N827" s="14">
        <v>10</v>
      </c>
      <c r="O827" s="14">
        <v>1</v>
      </c>
    </row>
    <row r="828" spans="1:15" x14ac:dyDescent="0.3">
      <c r="A828" s="14" t="s">
        <v>748</v>
      </c>
      <c r="B828" s="14">
        <v>38</v>
      </c>
      <c r="C828" s="14" t="s">
        <v>12</v>
      </c>
      <c r="D828" s="14" t="s">
        <v>13</v>
      </c>
      <c r="E828" s="15">
        <v>52270</v>
      </c>
      <c r="F828" s="14" t="s">
        <v>9</v>
      </c>
      <c r="G828" s="14" t="s">
        <v>59</v>
      </c>
      <c r="H828" s="14" t="s">
        <v>24</v>
      </c>
      <c r="I828" s="14" t="s">
        <v>918</v>
      </c>
      <c r="J828" s="14" t="s">
        <v>915</v>
      </c>
      <c r="K828" s="14">
        <v>10</v>
      </c>
      <c r="L828" s="14">
        <v>1</v>
      </c>
      <c r="M828" s="14">
        <v>7</v>
      </c>
      <c r="N828" s="14">
        <v>7</v>
      </c>
      <c r="O828" s="14">
        <v>5</v>
      </c>
    </row>
    <row r="829" spans="1:15" x14ac:dyDescent="0.3">
      <c r="A829" s="14" t="s">
        <v>749</v>
      </c>
      <c r="B829" s="14">
        <v>28</v>
      </c>
      <c r="C829" s="14" t="s">
        <v>12</v>
      </c>
      <c r="D829" s="14" t="s">
        <v>45</v>
      </c>
      <c r="E829" s="15">
        <v>39780</v>
      </c>
      <c r="F829" s="14" t="s">
        <v>22</v>
      </c>
      <c r="G829" s="14" t="s">
        <v>59</v>
      </c>
      <c r="H829" s="14" t="s">
        <v>920</v>
      </c>
      <c r="I829" s="14" t="s">
        <v>922</v>
      </c>
      <c r="J829" s="14" t="s">
        <v>921</v>
      </c>
      <c r="K829" s="14">
        <v>10</v>
      </c>
      <c r="L829" s="14">
        <v>1</v>
      </c>
      <c r="M829" s="14">
        <v>3</v>
      </c>
      <c r="N829" s="14">
        <v>3</v>
      </c>
      <c r="O829" s="14">
        <v>0</v>
      </c>
    </row>
    <row r="830" spans="1:15" x14ac:dyDescent="0.3">
      <c r="A830" s="14" t="s">
        <v>750</v>
      </c>
      <c r="B830" s="14">
        <v>18</v>
      </c>
      <c r="C830" s="14" t="s">
        <v>7</v>
      </c>
      <c r="D830" s="14" t="s">
        <v>32</v>
      </c>
      <c r="E830" s="15">
        <v>58960</v>
      </c>
      <c r="F830" s="14" t="s">
        <v>904</v>
      </c>
      <c r="G830" s="14" t="s">
        <v>25</v>
      </c>
      <c r="H830" s="14" t="s">
        <v>919</v>
      </c>
      <c r="I830" s="14" t="s">
        <v>916</v>
      </c>
      <c r="J830" s="14" t="s">
        <v>915</v>
      </c>
      <c r="K830" s="14">
        <v>10</v>
      </c>
      <c r="L830" s="14">
        <v>1</v>
      </c>
      <c r="M830" s="14">
        <v>0</v>
      </c>
      <c r="N830" s="14">
        <v>0</v>
      </c>
      <c r="O830" s="14">
        <v>0</v>
      </c>
    </row>
    <row r="831" spans="1:15" x14ac:dyDescent="0.3">
      <c r="A831" s="14" t="s">
        <v>751</v>
      </c>
      <c r="B831" s="14">
        <v>33</v>
      </c>
      <c r="C831" s="14" t="s">
        <v>7</v>
      </c>
      <c r="D831" s="14" t="s">
        <v>13</v>
      </c>
      <c r="E831" s="15">
        <v>37900</v>
      </c>
      <c r="F831" s="14" t="s">
        <v>904</v>
      </c>
      <c r="G831" s="14" t="s">
        <v>25</v>
      </c>
      <c r="H831" s="14" t="s">
        <v>63</v>
      </c>
      <c r="I831" s="14" t="s">
        <v>916</v>
      </c>
      <c r="J831" s="14" t="s">
        <v>921</v>
      </c>
      <c r="K831" s="14">
        <v>0</v>
      </c>
      <c r="L831" s="14">
        <v>0</v>
      </c>
      <c r="M831" s="14">
        <v>6</v>
      </c>
      <c r="N831" s="14">
        <v>5</v>
      </c>
      <c r="O831" s="14">
        <v>0</v>
      </c>
    </row>
    <row r="832" spans="1:15" x14ac:dyDescent="0.3">
      <c r="A832" s="14" t="s">
        <v>932</v>
      </c>
      <c r="B832" s="14">
        <v>41</v>
      </c>
      <c r="C832" s="14" t="s">
        <v>7</v>
      </c>
      <c r="D832" s="14" t="s">
        <v>50</v>
      </c>
      <c r="E832" s="15">
        <v>89160</v>
      </c>
      <c r="F832" s="14" t="s">
        <v>904</v>
      </c>
      <c r="G832" s="14" t="s">
        <v>10</v>
      </c>
      <c r="H832" s="14" t="s">
        <v>920</v>
      </c>
      <c r="I832" s="14" t="s">
        <v>918</v>
      </c>
      <c r="J832" s="14" t="s">
        <v>921</v>
      </c>
      <c r="K832" s="14">
        <v>30</v>
      </c>
      <c r="L832" s="14">
        <v>3</v>
      </c>
      <c r="M832" s="14">
        <v>6</v>
      </c>
      <c r="N832" s="14">
        <v>1</v>
      </c>
      <c r="O832" s="14">
        <v>0</v>
      </c>
    </row>
    <row r="833" spans="1:15" x14ac:dyDescent="0.3">
      <c r="A833" s="14" t="s">
        <v>752</v>
      </c>
      <c r="B833" s="14">
        <v>31</v>
      </c>
      <c r="C833" s="14" t="s">
        <v>12</v>
      </c>
      <c r="D833" s="14" t="s">
        <v>32</v>
      </c>
      <c r="E833" s="15">
        <v>45510</v>
      </c>
      <c r="F833" s="14" t="s">
        <v>22</v>
      </c>
      <c r="G833" s="14" t="s">
        <v>25</v>
      </c>
      <c r="H833" s="14" t="s">
        <v>919</v>
      </c>
      <c r="I833" s="14" t="s">
        <v>918</v>
      </c>
      <c r="J833" s="14" t="s">
        <v>915</v>
      </c>
      <c r="K833" s="14">
        <v>10</v>
      </c>
      <c r="L833" s="14">
        <v>1</v>
      </c>
      <c r="M833" s="14">
        <v>2</v>
      </c>
      <c r="N833" s="14">
        <v>2</v>
      </c>
      <c r="O833" s="14">
        <v>2</v>
      </c>
    </row>
    <row r="834" spans="1:15" x14ac:dyDescent="0.3">
      <c r="A834" s="14" t="s">
        <v>176</v>
      </c>
      <c r="B834" s="14">
        <v>37</v>
      </c>
      <c r="C834" s="14" t="s">
        <v>7</v>
      </c>
      <c r="D834" s="14" t="s">
        <v>13</v>
      </c>
      <c r="E834" s="15">
        <v>66610</v>
      </c>
      <c r="F834" s="14" t="s">
        <v>9</v>
      </c>
      <c r="G834" s="14" t="s">
        <v>20</v>
      </c>
      <c r="H834" s="14" t="s">
        <v>919</v>
      </c>
      <c r="I834" s="14" t="s">
        <v>922</v>
      </c>
      <c r="J834" s="14" t="s">
        <v>915</v>
      </c>
      <c r="K834" s="14">
        <v>70</v>
      </c>
      <c r="L834" s="14">
        <v>7</v>
      </c>
      <c r="M834" s="14">
        <v>9</v>
      </c>
      <c r="N834" s="14">
        <v>6</v>
      </c>
      <c r="O834" s="14">
        <v>1</v>
      </c>
    </row>
    <row r="835" spans="1:15" x14ac:dyDescent="0.3">
      <c r="A835" s="14" t="s">
        <v>753</v>
      </c>
      <c r="B835" s="14">
        <v>27</v>
      </c>
      <c r="C835" s="14" t="s">
        <v>12</v>
      </c>
      <c r="D835" s="14" t="s">
        <v>48</v>
      </c>
      <c r="E835" s="15">
        <v>44120</v>
      </c>
      <c r="F835" s="14" t="s">
        <v>9</v>
      </c>
      <c r="G835" s="14" t="s">
        <v>10</v>
      </c>
      <c r="H835" s="14" t="s">
        <v>920</v>
      </c>
      <c r="I835" s="14" t="s">
        <v>918</v>
      </c>
      <c r="J835" s="14" t="s">
        <v>915</v>
      </c>
      <c r="K835" s="14">
        <v>10</v>
      </c>
      <c r="L835" s="14">
        <v>1</v>
      </c>
      <c r="M835" s="14">
        <v>4</v>
      </c>
      <c r="N835" s="14">
        <v>4</v>
      </c>
      <c r="O835" s="14">
        <v>2</v>
      </c>
    </row>
    <row r="836" spans="1:15" x14ac:dyDescent="0.3">
      <c r="A836" s="14" t="s">
        <v>754</v>
      </c>
      <c r="B836" s="14">
        <v>34</v>
      </c>
      <c r="C836" s="14" t="s">
        <v>12</v>
      </c>
      <c r="D836" s="14" t="s">
        <v>24</v>
      </c>
      <c r="E836" s="15">
        <v>32270</v>
      </c>
      <c r="F836" s="14" t="s">
        <v>22</v>
      </c>
      <c r="G836" s="14" t="s">
        <v>25</v>
      </c>
      <c r="H836" s="14" t="s">
        <v>920</v>
      </c>
      <c r="I836" s="14" t="s">
        <v>918</v>
      </c>
      <c r="J836" s="14" t="s">
        <v>915</v>
      </c>
      <c r="K836" s="14">
        <v>10</v>
      </c>
      <c r="L836" s="14">
        <v>1</v>
      </c>
      <c r="M836" s="14">
        <v>6</v>
      </c>
      <c r="N836" s="14">
        <v>6</v>
      </c>
      <c r="O836" s="14">
        <v>1</v>
      </c>
    </row>
    <row r="837" spans="1:15" x14ac:dyDescent="0.3">
      <c r="A837" s="14" t="s">
        <v>931</v>
      </c>
      <c r="B837" s="14">
        <v>35</v>
      </c>
      <c r="C837" s="14" t="s">
        <v>7</v>
      </c>
      <c r="D837" s="14" t="s">
        <v>923</v>
      </c>
      <c r="E837" s="15">
        <v>37130</v>
      </c>
      <c r="F837" s="14" t="s">
        <v>22</v>
      </c>
      <c r="G837" s="14" t="s">
        <v>25</v>
      </c>
      <c r="H837" s="14" t="s">
        <v>917</v>
      </c>
      <c r="I837" s="14" t="s">
        <v>916</v>
      </c>
      <c r="J837" s="14" t="s">
        <v>915</v>
      </c>
      <c r="K837" s="14">
        <v>10</v>
      </c>
      <c r="L837" s="14">
        <v>1</v>
      </c>
      <c r="M837" s="14">
        <v>6</v>
      </c>
      <c r="N837" s="14">
        <v>5</v>
      </c>
      <c r="O837" s="14">
        <v>1</v>
      </c>
    </row>
    <row r="838" spans="1:15" x14ac:dyDescent="0.3">
      <c r="A838" s="14" t="s">
        <v>755</v>
      </c>
      <c r="B838" s="14">
        <v>29</v>
      </c>
      <c r="C838" s="14" t="s">
        <v>12</v>
      </c>
      <c r="D838" s="14" t="s">
        <v>8</v>
      </c>
      <c r="E838" s="15">
        <v>45590</v>
      </c>
      <c r="F838" s="14" t="s">
        <v>22</v>
      </c>
      <c r="G838" s="14" t="s">
        <v>14</v>
      </c>
      <c r="H838" s="14" t="s">
        <v>920</v>
      </c>
      <c r="I838" s="14" t="s">
        <v>918</v>
      </c>
      <c r="J838" s="14" t="s">
        <v>915</v>
      </c>
      <c r="K838" s="14">
        <v>10</v>
      </c>
      <c r="L838" s="14">
        <v>1</v>
      </c>
      <c r="M838" s="14">
        <v>11</v>
      </c>
      <c r="N838" s="14">
        <v>11</v>
      </c>
      <c r="O838" s="14">
        <v>3</v>
      </c>
    </row>
    <row r="839" spans="1:15" x14ac:dyDescent="0.3">
      <c r="A839" s="14" t="s">
        <v>756</v>
      </c>
      <c r="B839" s="14">
        <v>40</v>
      </c>
      <c r="C839" s="14" t="s">
        <v>12</v>
      </c>
      <c r="D839" s="14" t="s">
        <v>63</v>
      </c>
      <c r="E839" s="15">
        <v>94070</v>
      </c>
      <c r="F839" s="14" t="s">
        <v>904</v>
      </c>
      <c r="G839" s="14" t="s">
        <v>25</v>
      </c>
      <c r="H839" s="14" t="s">
        <v>919</v>
      </c>
      <c r="I839" s="14" t="s">
        <v>916</v>
      </c>
      <c r="J839" s="14" t="s">
        <v>915</v>
      </c>
      <c r="K839" s="14">
        <v>90</v>
      </c>
      <c r="L839" s="14">
        <v>9</v>
      </c>
      <c r="M839" s="14">
        <v>20</v>
      </c>
      <c r="N839" s="14">
        <v>18</v>
      </c>
      <c r="O839" s="14">
        <v>2</v>
      </c>
    </row>
    <row r="840" spans="1:15" x14ac:dyDescent="0.3">
      <c r="A840" s="14" t="s">
        <v>757</v>
      </c>
      <c r="B840" s="14">
        <v>42</v>
      </c>
      <c r="C840" s="14" t="s">
        <v>12</v>
      </c>
      <c r="D840" s="14" t="s">
        <v>45</v>
      </c>
      <c r="E840" s="15">
        <v>89690</v>
      </c>
      <c r="F840" s="14" t="s">
        <v>904</v>
      </c>
      <c r="G840" s="14" t="s">
        <v>20</v>
      </c>
      <c r="H840" s="14" t="s">
        <v>920</v>
      </c>
      <c r="I840" s="14" t="s">
        <v>916</v>
      </c>
      <c r="J840" s="14" t="s">
        <v>921</v>
      </c>
      <c r="K840" s="14">
        <v>0</v>
      </c>
      <c r="L840" s="14">
        <v>0</v>
      </c>
      <c r="M840" s="14">
        <v>22</v>
      </c>
      <c r="N840" s="14">
        <v>21</v>
      </c>
      <c r="O840" s="14">
        <v>13</v>
      </c>
    </row>
    <row r="841" spans="1:15" x14ac:dyDescent="0.3">
      <c r="A841" s="14" t="s">
        <v>758</v>
      </c>
      <c r="B841" s="14">
        <v>42</v>
      </c>
      <c r="C841" s="14" t="s">
        <v>7</v>
      </c>
      <c r="D841" s="14" t="s">
        <v>48</v>
      </c>
      <c r="E841" s="15">
        <v>41220</v>
      </c>
      <c r="F841" s="14" t="s">
        <v>904</v>
      </c>
      <c r="G841" s="14" t="s">
        <v>25</v>
      </c>
      <c r="H841" s="14" t="s">
        <v>63</v>
      </c>
      <c r="I841" s="14" t="s">
        <v>916</v>
      </c>
      <c r="J841" s="14" t="s">
        <v>915</v>
      </c>
      <c r="K841" s="14">
        <v>70</v>
      </c>
      <c r="L841" s="14">
        <v>7</v>
      </c>
      <c r="M841" s="14">
        <v>9</v>
      </c>
      <c r="N841" s="14">
        <v>6</v>
      </c>
      <c r="O841" s="14">
        <v>1</v>
      </c>
    </row>
    <row r="842" spans="1:15" x14ac:dyDescent="0.3">
      <c r="A842" s="14" t="s">
        <v>495</v>
      </c>
      <c r="B842" s="14">
        <v>35</v>
      </c>
      <c r="C842" s="14" t="s">
        <v>12</v>
      </c>
      <c r="D842" s="14" t="s">
        <v>45</v>
      </c>
      <c r="E842" s="15">
        <v>119930</v>
      </c>
      <c r="F842" s="14" t="s">
        <v>9</v>
      </c>
      <c r="G842" s="14" t="s">
        <v>14</v>
      </c>
      <c r="H842" s="14" t="s">
        <v>919</v>
      </c>
      <c r="I842" s="14" t="s">
        <v>918</v>
      </c>
      <c r="J842" s="14" t="s">
        <v>915</v>
      </c>
      <c r="K842" s="14">
        <v>60</v>
      </c>
      <c r="L842" s="14">
        <v>6</v>
      </c>
      <c r="M842" s="14">
        <v>10</v>
      </c>
      <c r="N842" s="14">
        <v>8</v>
      </c>
      <c r="O842" s="14">
        <v>1</v>
      </c>
    </row>
    <row r="843" spans="1:15" x14ac:dyDescent="0.3">
      <c r="A843" s="14" t="s">
        <v>759</v>
      </c>
      <c r="B843" s="14">
        <v>24</v>
      </c>
      <c r="C843" s="14" t="s">
        <v>12</v>
      </c>
      <c r="D843" s="14" t="s">
        <v>19</v>
      </c>
      <c r="E843" s="15">
        <v>60580</v>
      </c>
      <c r="F843" s="14" t="s">
        <v>22</v>
      </c>
      <c r="G843" s="14" t="s">
        <v>25</v>
      </c>
      <c r="H843" s="14" t="s">
        <v>919</v>
      </c>
      <c r="I843" s="14" t="s">
        <v>916</v>
      </c>
      <c r="J843" s="14" t="s">
        <v>915</v>
      </c>
      <c r="K843" s="14">
        <v>80</v>
      </c>
      <c r="L843" s="14">
        <v>8</v>
      </c>
      <c r="M843" s="14">
        <v>6</v>
      </c>
      <c r="N843" s="14">
        <v>4</v>
      </c>
      <c r="O843" s="14">
        <v>1</v>
      </c>
    </row>
    <row r="844" spans="1:15" x14ac:dyDescent="0.3">
      <c r="A844" s="14" t="s">
        <v>760</v>
      </c>
      <c r="B844" s="14">
        <v>28</v>
      </c>
      <c r="C844" s="14" t="s">
        <v>12</v>
      </c>
      <c r="D844" s="14" t="s">
        <v>32</v>
      </c>
      <c r="E844" s="15">
        <v>94820</v>
      </c>
      <c r="F844" s="14" t="s">
        <v>904</v>
      </c>
      <c r="G844" s="14" t="s">
        <v>46</v>
      </c>
      <c r="H844" s="14" t="s">
        <v>920</v>
      </c>
      <c r="I844" s="14" t="s">
        <v>918</v>
      </c>
      <c r="J844" s="14" t="s">
        <v>921</v>
      </c>
      <c r="K844" s="14">
        <v>10</v>
      </c>
      <c r="L844" s="14">
        <v>1</v>
      </c>
      <c r="M844" s="14">
        <v>1</v>
      </c>
      <c r="N844" s="14">
        <v>1</v>
      </c>
      <c r="O844" s="14">
        <v>0</v>
      </c>
    </row>
    <row r="845" spans="1:15" x14ac:dyDescent="0.3">
      <c r="A845" s="14" t="s">
        <v>761</v>
      </c>
      <c r="B845" s="14">
        <v>26</v>
      </c>
      <c r="C845" s="14" t="s">
        <v>12</v>
      </c>
      <c r="D845" s="14" t="s">
        <v>29</v>
      </c>
      <c r="E845" s="15">
        <v>38830</v>
      </c>
      <c r="F845" s="14" t="s">
        <v>904</v>
      </c>
      <c r="G845" s="14" t="s">
        <v>14</v>
      </c>
      <c r="H845" s="14" t="s">
        <v>919</v>
      </c>
      <c r="I845" s="14" t="s">
        <v>918</v>
      </c>
      <c r="J845" s="14" t="s">
        <v>915</v>
      </c>
      <c r="K845" s="14">
        <v>10</v>
      </c>
      <c r="L845" s="14">
        <v>1</v>
      </c>
      <c r="M845" s="14">
        <v>8</v>
      </c>
      <c r="N845" s="14">
        <v>8</v>
      </c>
      <c r="O845" s="14">
        <v>0</v>
      </c>
    </row>
    <row r="846" spans="1:15" x14ac:dyDescent="0.3">
      <c r="A846" s="14" t="s">
        <v>762</v>
      </c>
      <c r="B846" s="14">
        <v>30</v>
      </c>
      <c r="C846" s="14" t="s">
        <v>12</v>
      </c>
      <c r="D846" s="14" t="s">
        <v>63</v>
      </c>
      <c r="E846" s="15">
        <v>91450</v>
      </c>
      <c r="F846" s="14" t="s">
        <v>9</v>
      </c>
      <c r="G846" s="14" t="s">
        <v>59</v>
      </c>
      <c r="H846" s="14" t="s">
        <v>63</v>
      </c>
      <c r="I846" s="14" t="s">
        <v>918</v>
      </c>
      <c r="J846" s="14" t="s">
        <v>915</v>
      </c>
      <c r="K846" s="14">
        <v>10</v>
      </c>
      <c r="L846" s="14">
        <v>1</v>
      </c>
      <c r="M846" s="14">
        <v>10</v>
      </c>
      <c r="N846" s="14">
        <v>10</v>
      </c>
      <c r="O846" s="14">
        <v>1</v>
      </c>
    </row>
    <row r="847" spans="1:15" x14ac:dyDescent="0.3">
      <c r="A847" s="14" t="s">
        <v>763</v>
      </c>
      <c r="B847" s="14">
        <v>40</v>
      </c>
      <c r="C847" s="14" t="s">
        <v>7</v>
      </c>
      <c r="D847" s="14" t="s">
        <v>48</v>
      </c>
      <c r="E847" s="15">
        <v>28870</v>
      </c>
      <c r="F847" s="14" t="s">
        <v>904</v>
      </c>
      <c r="G847" s="14" t="s">
        <v>20</v>
      </c>
      <c r="H847" s="14" t="s">
        <v>919</v>
      </c>
      <c r="I847" s="14" t="s">
        <v>918</v>
      </c>
      <c r="J847" s="14" t="s">
        <v>921</v>
      </c>
      <c r="K847" s="14">
        <v>30</v>
      </c>
      <c r="L847" s="14">
        <v>3</v>
      </c>
      <c r="M847" s="14">
        <v>16</v>
      </c>
      <c r="N847" s="14">
        <v>1</v>
      </c>
      <c r="O847" s="14">
        <v>0</v>
      </c>
    </row>
    <row r="848" spans="1:15" x14ac:dyDescent="0.3">
      <c r="A848" s="14" t="s">
        <v>668</v>
      </c>
      <c r="B848" s="14">
        <v>35</v>
      </c>
      <c r="C848" s="14" t="s">
        <v>7</v>
      </c>
      <c r="D848" s="14" t="s">
        <v>19</v>
      </c>
      <c r="E848" s="15">
        <v>70760</v>
      </c>
      <c r="F848" s="14" t="s">
        <v>904</v>
      </c>
      <c r="G848" s="14" t="s">
        <v>25</v>
      </c>
      <c r="H848" s="14" t="s">
        <v>920</v>
      </c>
      <c r="I848" s="14" t="s">
        <v>922</v>
      </c>
      <c r="J848" s="14" t="s">
        <v>915</v>
      </c>
      <c r="K848" s="14">
        <v>20</v>
      </c>
      <c r="L848" s="14">
        <v>2</v>
      </c>
      <c r="M848" s="14">
        <v>15</v>
      </c>
      <c r="N848" s="14">
        <v>7</v>
      </c>
      <c r="O848" s="14">
        <v>6</v>
      </c>
    </row>
    <row r="849" spans="1:15" x14ac:dyDescent="0.3">
      <c r="A849" s="14" t="s">
        <v>764</v>
      </c>
      <c r="B849" s="14">
        <v>34</v>
      </c>
      <c r="C849" s="14" t="s">
        <v>12</v>
      </c>
      <c r="D849" s="14" t="s">
        <v>24</v>
      </c>
      <c r="E849" s="15">
        <v>106170</v>
      </c>
      <c r="F849" s="14" t="s">
        <v>9</v>
      </c>
      <c r="G849" s="14" t="s">
        <v>14</v>
      </c>
      <c r="H849" s="14" t="s">
        <v>919</v>
      </c>
      <c r="I849" s="14" t="s">
        <v>916</v>
      </c>
      <c r="J849" s="14" t="s">
        <v>915</v>
      </c>
      <c r="K849" s="14">
        <v>0</v>
      </c>
      <c r="L849" s="14">
        <v>0</v>
      </c>
      <c r="M849" s="14">
        <v>14</v>
      </c>
      <c r="N849" s="14">
        <v>13</v>
      </c>
      <c r="O849" s="14">
        <v>4</v>
      </c>
    </row>
    <row r="850" spans="1:15" x14ac:dyDescent="0.3">
      <c r="A850" s="14" t="s">
        <v>765</v>
      </c>
      <c r="B850" s="14">
        <v>35</v>
      </c>
      <c r="C850" s="14" t="s">
        <v>12</v>
      </c>
      <c r="D850" s="14" t="s">
        <v>19</v>
      </c>
      <c r="E850" s="15">
        <v>71540</v>
      </c>
      <c r="F850" s="14" t="s">
        <v>22</v>
      </c>
      <c r="G850" s="14" t="s">
        <v>10</v>
      </c>
      <c r="H850" s="14" t="s">
        <v>923</v>
      </c>
      <c r="I850" s="14" t="s">
        <v>918</v>
      </c>
      <c r="J850" s="14" t="s">
        <v>915</v>
      </c>
      <c r="K850" s="14">
        <v>10</v>
      </c>
      <c r="L850" s="14">
        <v>1</v>
      </c>
      <c r="M850" s="14">
        <v>2</v>
      </c>
      <c r="N850" s="14">
        <v>2</v>
      </c>
      <c r="O850" s="14">
        <v>2</v>
      </c>
    </row>
    <row r="851" spans="1:15" x14ac:dyDescent="0.3">
      <c r="A851" s="14" t="s">
        <v>766</v>
      </c>
      <c r="B851" s="14">
        <v>43</v>
      </c>
      <c r="C851" s="14" t="s">
        <v>7</v>
      </c>
      <c r="D851" s="14" t="s">
        <v>37</v>
      </c>
      <c r="E851" s="15">
        <v>104680</v>
      </c>
      <c r="F851" s="14" t="s">
        <v>22</v>
      </c>
      <c r="G851" s="14" t="s">
        <v>20</v>
      </c>
      <c r="H851" s="14" t="s">
        <v>63</v>
      </c>
      <c r="I851" s="14" t="s">
        <v>916</v>
      </c>
      <c r="J851" s="14" t="s">
        <v>915</v>
      </c>
      <c r="K851" s="14">
        <v>80</v>
      </c>
      <c r="L851" s="14">
        <v>8</v>
      </c>
      <c r="M851" s="14">
        <v>7</v>
      </c>
      <c r="N851" s="14">
        <v>4</v>
      </c>
      <c r="O851" s="14">
        <v>1</v>
      </c>
    </row>
    <row r="852" spans="1:15" x14ac:dyDescent="0.3">
      <c r="A852" s="14" t="s">
        <v>930</v>
      </c>
      <c r="B852" s="14">
        <v>32</v>
      </c>
      <c r="C852" s="14" t="s">
        <v>7</v>
      </c>
      <c r="D852" s="14" t="s">
        <v>17</v>
      </c>
      <c r="E852" s="15">
        <v>63370</v>
      </c>
      <c r="F852" s="14" t="s">
        <v>9</v>
      </c>
      <c r="G852" s="14" t="s">
        <v>25</v>
      </c>
      <c r="H852" s="14" t="s">
        <v>920</v>
      </c>
      <c r="I852" s="14" t="s">
        <v>922</v>
      </c>
      <c r="J852" s="14" t="s">
        <v>915</v>
      </c>
      <c r="K852" s="14">
        <v>10</v>
      </c>
      <c r="L852" s="14">
        <v>1</v>
      </c>
      <c r="M852" s="14">
        <v>1</v>
      </c>
      <c r="N852" s="14">
        <v>1</v>
      </c>
      <c r="O852" s="14">
        <v>0</v>
      </c>
    </row>
    <row r="853" spans="1:15" x14ac:dyDescent="0.3">
      <c r="A853" s="14" t="s">
        <v>767</v>
      </c>
      <c r="B853" s="14">
        <v>56</v>
      </c>
      <c r="C853" s="14" t="s">
        <v>12</v>
      </c>
      <c r="D853" s="14" t="s">
        <v>63</v>
      </c>
      <c r="E853" s="15">
        <v>106460</v>
      </c>
      <c r="F853" s="14" t="s">
        <v>22</v>
      </c>
      <c r="G853" s="14" t="s">
        <v>14</v>
      </c>
      <c r="H853" s="14" t="s">
        <v>917</v>
      </c>
      <c r="I853" s="14" t="s">
        <v>922</v>
      </c>
      <c r="J853" s="14" t="s">
        <v>915</v>
      </c>
      <c r="K853" s="14">
        <v>40</v>
      </c>
      <c r="L853" s="14">
        <v>4</v>
      </c>
      <c r="M853" s="14">
        <v>28</v>
      </c>
      <c r="N853" s="14">
        <v>5</v>
      </c>
      <c r="O853" s="14">
        <v>4</v>
      </c>
    </row>
    <row r="854" spans="1:15" x14ac:dyDescent="0.3">
      <c r="A854" s="14" t="s">
        <v>768</v>
      </c>
      <c r="B854" s="14">
        <v>29</v>
      </c>
      <c r="C854" s="14" t="s">
        <v>7</v>
      </c>
      <c r="D854" s="14" t="s">
        <v>63</v>
      </c>
      <c r="E854" s="15">
        <v>106400</v>
      </c>
      <c r="F854" s="14" t="s">
        <v>9</v>
      </c>
      <c r="G854" s="14" t="s">
        <v>14</v>
      </c>
      <c r="H854" s="14" t="s">
        <v>919</v>
      </c>
      <c r="I854" s="14" t="s">
        <v>918</v>
      </c>
      <c r="J854" s="14" t="s">
        <v>915</v>
      </c>
      <c r="K854" s="14">
        <v>10</v>
      </c>
      <c r="L854" s="14">
        <v>1</v>
      </c>
      <c r="M854" s="14">
        <v>10</v>
      </c>
      <c r="N854" s="14">
        <v>10</v>
      </c>
      <c r="O854" s="14">
        <v>0</v>
      </c>
    </row>
    <row r="855" spans="1:15" x14ac:dyDescent="0.3">
      <c r="A855" s="14" t="s">
        <v>769</v>
      </c>
      <c r="B855" s="14">
        <v>19</v>
      </c>
      <c r="C855" s="14" t="s">
        <v>7</v>
      </c>
      <c r="D855" s="14" t="s">
        <v>29</v>
      </c>
      <c r="E855" s="15">
        <v>36920</v>
      </c>
      <c r="F855" s="14" t="s">
        <v>22</v>
      </c>
      <c r="G855" s="14" t="s">
        <v>14</v>
      </c>
      <c r="H855" s="14" t="s">
        <v>920</v>
      </c>
      <c r="I855" s="14" t="s">
        <v>916</v>
      </c>
      <c r="J855" s="14" t="s">
        <v>915</v>
      </c>
      <c r="K855" s="14">
        <v>10</v>
      </c>
      <c r="L855" s="14">
        <v>1</v>
      </c>
      <c r="M855" s="14">
        <v>1</v>
      </c>
      <c r="N855" s="14">
        <v>1</v>
      </c>
      <c r="O855" s="14">
        <v>0</v>
      </c>
    </row>
    <row r="856" spans="1:15" x14ac:dyDescent="0.3">
      <c r="A856" s="14" t="s">
        <v>770</v>
      </c>
      <c r="B856" s="14">
        <v>45</v>
      </c>
      <c r="C856" s="14" t="s">
        <v>7</v>
      </c>
      <c r="D856" s="14" t="s">
        <v>29</v>
      </c>
      <c r="E856" s="15">
        <v>42160</v>
      </c>
      <c r="F856" s="14" t="s">
        <v>904</v>
      </c>
      <c r="G856" s="14" t="s">
        <v>25</v>
      </c>
      <c r="H856" s="14" t="s">
        <v>919</v>
      </c>
      <c r="I856" s="14" t="s">
        <v>918</v>
      </c>
      <c r="J856" s="14" t="s">
        <v>921</v>
      </c>
      <c r="K856" s="14">
        <v>40</v>
      </c>
      <c r="L856" s="14">
        <v>4</v>
      </c>
      <c r="M856" s="14">
        <v>7</v>
      </c>
      <c r="N856" s="14">
        <v>3</v>
      </c>
      <c r="O856" s="14">
        <v>0</v>
      </c>
    </row>
    <row r="857" spans="1:15" x14ac:dyDescent="0.3">
      <c r="A857" s="14" t="s">
        <v>771</v>
      </c>
      <c r="B857" s="14">
        <v>37</v>
      </c>
      <c r="C857" s="14" t="s">
        <v>12</v>
      </c>
      <c r="D857" s="14" t="s">
        <v>17</v>
      </c>
      <c r="E857" s="15">
        <v>57820</v>
      </c>
      <c r="F857" s="14" t="s">
        <v>22</v>
      </c>
      <c r="G857" s="14" t="s">
        <v>46</v>
      </c>
      <c r="H857" s="14" t="s">
        <v>920</v>
      </c>
      <c r="I857" s="14" t="s">
        <v>918</v>
      </c>
      <c r="J857" s="14" t="s">
        <v>915</v>
      </c>
      <c r="K857" s="14">
        <v>10</v>
      </c>
      <c r="L857" s="14">
        <v>1</v>
      </c>
      <c r="M857" s="14">
        <v>14</v>
      </c>
      <c r="N857" s="14">
        <v>14</v>
      </c>
      <c r="O857" s="14">
        <v>3</v>
      </c>
    </row>
    <row r="858" spans="1:15" x14ac:dyDescent="0.3">
      <c r="A858" s="14" t="s">
        <v>772</v>
      </c>
      <c r="B858" s="14">
        <v>20</v>
      </c>
      <c r="C858" s="14" t="s">
        <v>12</v>
      </c>
      <c r="D858" s="14" t="s">
        <v>13</v>
      </c>
      <c r="E858" s="15">
        <v>93740</v>
      </c>
      <c r="F858" s="14" t="s">
        <v>9</v>
      </c>
      <c r="G858" s="14" t="s">
        <v>14</v>
      </c>
      <c r="H858" s="14" t="s">
        <v>920</v>
      </c>
      <c r="I858" s="14" t="s">
        <v>916</v>
      </c>
      <c r="J858" s="14" t="s">
        <v>915</v>
      </c>
      <c r="K858" s="14">
        <v>10</v>
      </c>
      <c r="L858" s="14">
        <v>1</v>
      </c>
      <c r="M858" s="14">
        <v>2</v>
      </c>
      <c r="N858" s="14">
        <v>2</v>
      </c>
      <c r="O858" s="14">
        <v>1</v>
      </c>
    </row>
    <row r="859" spans="1:15" x14ac:dyDescent="0.3">
      <c r="A859" s="14" t="s">
        <v>773</v>
      </c>
      <c r="B859" s="14">
        <v>44</v>
      </c>
      <c r="C859" s="14" t="s">
        <v>12</v>
      </c>
      <c r="D859" s="14" t="s">
        <v>8</v>
      </c>
      <c r="E859" s="15">
        <v>93960</v>
      </c>
      <c r="F859" s="14" t="s">
        <v>904</v>
      </c>
      <c r="G859" s="14" t="s">
        <v>25</v>
      </c>
      <c r="H859" s="14" t="s">
        <v>920</v>
      </c>
      <c r="I859" s="14" t="s">
        <v>916</v>
      </c>
      <c r="J859" s="14" t="s">
        <v>921</v>
      </c>
      <c r="K859" s="14">
        <v>10</v>
      </c>
      <c r="L859" s="14">
        <v>1</v>
      </c>
      <c r="M859" s="14">
        <v>6</v>
      </c>
      <c r="N859" s="14">
        <v>6</v>
      </c>
      <c r="O859" s="14">
        <v>0</v>
      </c>
    </row>
    <row r="860" spans="1:15" x14ac:dyDescent="0.3">
      <c r="A860" s="14" t="s">
        <v>774</v>
      </c>
      <c r="B860" s="14">
        <v>53</v>
      </c>
      <c r="C860" s="14" t="s">
        <v>12</v>
      </c>
      <c r="D860" s="14" t="s">
        <v>8</v>
      </c>
      <c r="E860" s="15">
        <v>107220</v>
      </c>
      <c r="F860" s="14" t="s">
        <v>904</v>
      </c>
      <c r="G860" s="14" t="s">
        <v>25</v>
      </c>
      <c r="H860" s="14" t="s">
        <v>919</v>
      </c>
      <c r="I860" s="14" t="s">
        <v>922</v>
      </c>
      <c r="J860" s="14" t="s">
        <v>915</v>
      </c>
      <c r="K860" s="14">
        <v>30</v>
      </c>
      <c r="L860" s="14">
        <v>3</v>
      </c>
      <c r="M860" s="14">
        <v>26</v>
      </c>
      <c r="N860" s="14">
        <v>7</v>
      </c>
      <c r="O860" s="14">
        <v>4</v>
      </c>
    </row>
    <row r="861" spans="1:15" x14ac:dyDescent="0.3">
      <c r="A861" s="14" t="s">
        <v>775</v>
      </c>
      <c r="B861" s="14">
        <v>29</v>
      </c>
      <c r="C861" s="14" t="s">
        <v>12</v>
      </c>
      <c r="D861" s="14" t="s">
        <v>48</v>
      </c>
      <c r="E861" s="15">
        <v>90150</v>
      </c>
      <c r="F861" s="14" t="s">
        <v>9</v>
      </c>
      <c r="G861" s="14" t="s">
        <v>25</v>
      </c>
      <c r="H861" s="14" t="s">
        <v>920</v>
      </c>
      <c r="I861" s="14" t="s">
        <v>918</v>
      </c>
      <c r="J861" s="14" t="s">
        <v>921</v>
      </c>
      <c r="K861" s="14">
        <v>0</v>
      </c>
      <c r="L861" s="14">
        <v>0</v>
      </c>
      <c r="M861" s="14">
        <v>6</v>
      </c>
      <c r="N861" s="14">
        <v>5</v>
      </c>
      <c r="O861" s="14">
        <v>1</v>
      </c>
    </row>
    <row r="862" spans="1:15" x14ac:dyDescent="0.3">
      <c r="A862" s="14" t="s">
        <v>776</v>
      </c>
      <c r="B862" s="14">
        <v>22</v>
      </c>
      <c r="C862" s="14" t="s">
        <v>7</v>
      </c>
      <c r="D862" s="14" t="s">
        <v>24</v>
      </c>
      <c r="E862" s="15">
        <v>94020</v>
      </c>
      <c r="F862" s="14" t="s">
        <v>904</v>
      </c>
      <c r="G862" s="14" t="s">
        <v>25</v>
      </c>
      <c r="H862" s="14" t="s">
        <v>920</v>
      </c>
      <c r="I862" s="14" t="s">
        <v>918</v>
      </c>
      <c r="J862" s="14" t="s">
        <v>921</v>
      </c>
      <c r="K862" s="14">
        <v>0</v>
      </c>
      <c r="L862" s="14">
        <v>0</v>
      </c>
      <c r="M862" s="14">
        <v>1</v>
      </c>
      <c r="N862" s="14">
        <v>0</v>
      </c>
      <c r="O862" s="14">
        <v>0</v>
      </c>
    </row>
    <row r="863" spans="1:15" x14ac:dyDescent="0.3">
      <c r="A863" s="14" t="s">
        <v>777</v>
      </c>
      <c r="B863" s="14">
        <v>46</v>
      </c>
      <c r="C863" s="14" t="s">
        <v>12</v>
      </c>
      <c r="D863" s="14" t="s">
        <v>63</v>
      </c>
      <c r="E863" s="15">
        <v>42970</v>
      </c>
      <c r="F863" s="14" t="s">
        <v>904</v>
      </c>
      <c r="G863" s="14" t="s">
        <v>25</v>
      </c>
      <c r="H863" s="14" t="s">
        <v>63</v>
      </c>
      <c r="I863" s="14" t="s">
        <v>918</v>
      </c>
      <c r="J863" s="14" t="s">
        <v>915</v>
      </c>
      <c r="K863" s="14">
        <v>80</v>
      </c>
      <c r="L863" s="14">
        <v>8</v>
      </c>
      <c r="M863" s="14">
        <v>28</v>
      </c>
      <c r="N863" s="14">
        <v>26</v>
      </c>
      <c r="O863" s="14">
        <v>15</v>
      </c>
    </row>
    <row r="864" spans="1:15" x14ac:dyDescent="0.3">
      <c r="A864" s="14" t="s">
        <v>778</v>
      </c>
      <c r="B864" s="14">
        <v>44</v>
      </c>
      <c r="C864" s="14" t="s">
        <v>7</v>
      </c>
      <c r="D864" s="14" t="s">
        <v>48</v>
      </c>
      <c r="E864" s="15">
        <v>33410</v>
      </c>
      <c r="F864" s="14" t="s">
        <v>22</v>
      </c>
      <c r="G864" s="14" t="s">
        <v>14</v>
      </c>
      <c r="H864" s="14" t="s">
        <v>920</v>
      </c>
      <c r="I864" s="14" t="s">
        <v>916</v>
      </c>
      <c r="J864" s="14" t="s">
        <v>915</v>
      </c>
      <c r="K864" s="14">
        <v>20</v>
      </c>
      <c r="L864" s="14">
        <v>2</v>
      </c>
      <c r="M864" s="14">
        <v>6</v>
      </c>
      <c r="N864" s="14">
        <v>0</v>
      </c>
      <c r="O864" s="14">
        <v>0</v>
      </c>
    </row>
    <row r="865" spans="1:15" x14ac:dyDescent="0.3">
      <c r="A865" s="14" t="s">
        <v>779</v>
      </c>
      <c r="B865" s="14">
        <v>33</v>
      </c>
      <c r="C865" s="14" t="s">
        <v>12</v>
      </c>
      <c r="D865" s="14" t="s">
        <v>13</v>
      </c>
      <c r="E865" s="15">
        <v>119670</v>
      </c>
      <c r="F865" s="14" t="s">
        <v>9</v>
      </c>
      <c r="G865" s="14" t="s">
        <v>20</v>
      </c>
      <c r="H865" s="14" t="s">
        <v>24</v>
      </c>
      <c r="I865" s="14" t="s">
        <v>918</v>
      </c>
      <c r="J865" s="14" t="s">
        <v>915</v>
      </c>
      <c r="K865" s="14">
        <v>10</v>
      </c>
      <c r="L865" s="14">
        <v>1</v>
      </c>
      <c r="M865" s="14">
        <v>5</v>
      </c>
      <c r="N865" s="14">
        <v>5</v>
      </c>
      <c r="O865" s="14">
        <v>1</v>
      </c>
    </row>
    <row r="866" spans="1:15" x14ac:dyDescent="0.3">
      <c r="A866" s="14" t="s">
        <v>780</v>
      </c>
      <c r="B866" s="14">
        <v>41</v>
      </c>
      <c r="C866" s="14" t="s">
        <v>7</v>
      </c>
      <c r="D866" s="14" t="s">
        <v>19</v>
      </c>
      <c r="E866" s="15">
        <v>115380</v>
      </c>
      <c r="F866" s="14" t="s">
        <v>22</v>
      </c>
      <c r="G866" s="14" t="s">
        <v>10</v>
      </c>
      <c r="H866" s="14" t="s">
        <v>920</v>
      </c>
      <c r="I866" s="14" t="s">
        <v>922</v>
      </c>
      <c r="J866" s="14" t="s">
        <v>915</v>
      </c>
      <c r="K866" s="14">
        <v>60</v>
      </c>
      <c r="L866" s="14">
        <v>6</v>
      </c>
      <c r="M866" s="14">
        <v>5</v>
      </c>
      <c r="N866" s="14">
        <v>1</v>
      </c>
      <c r="O866" s="14">
        <v>0</v>
      </c>
    </row>
    <row r="867" spans="1:15" x14ac:dyDescent="0.3">
      <c r="A867" s="14" t="s">
        <v>781</v>
      </c>
      <c r="B867" s="14">
        <v>30</v>
      </c>
      <c r="C867" s="14" t="s">
        <v>7</v>
      </c>
      <c r="D867" s="14" t="s">
        <v>48</v>
      </c>
      <c r="E867" s="15">
        <v>75010</v>
      </c>
      <c r="F867" s="14" t="s">
        <v>904</v>
      </c>
      <c r="G867" s="14" t="s">
        <v>14</v>
      </c>
      <c r="H867" s="14" t="s">
        <v>920</v>
      </c>
      <c r="I867" s="14" t="s">
        <v>922</v>
      </c>
      <c r="J867" s="14" t="s">
        <v>915</v>
      </c>
      <c r="K867" s="14">
        <v>80</v>
      </c>
      <c r="L867" s="14">
        <v>8</v>
      </c>
      <c r="M867" s="14">
        <v>8</v>
      </c>
      <c r="N867" s="14">
        <v>4</v>
      </c>
      <c r="O867" s="14">
        <v>0</v>
      </c>
    </row>
    <row r="868" spans="1:15" x14ac:dyDescent="0.3">
      <c r="A868" s="14" t="s">
        <v>782</v>
      </c>
      <c r="B868" s="14">
        <v>40</v>
      </c>
      <c r="C868" s="14" t="s">
        <v>7</v>
      </c>
      <c r="D868" s="14" t="s">
        <v>29</v>
      </c>
      <c r="E868" s="15">
        <v>104120</v>
      </c>
      <c r="F868" s="14" t="s">
        <v>9</v>
      </c>
      <c r="G868" s="14" t="s">
        <v>59</v>
      </c>
      <c r="H868" s="14" t="s">
        <v>919</v>
      </c>
      <c r="I868" s="14" t="s">
        <v>918</v>
      </c>
      <c r="J868" s="14" t="s">
        <v>915</v>
      </c>
      <c r="K868" s="14">
        <v>50</v>
      </c>
      <c r="L868" s="14">
        <v>5</v>
      </c>
      <c r="M868" s="14">
        <v>5</v>
      </c>
      <c r="N868" s="14">
        <v>0</v>
      </c>
      <c r="O868" s="14">
        <v>0</v>
      </c>
    </row>
    <row r="869" spans="1:15" x14ac:dyDescent="0.3">
      <c r="A869" s="14" t="s">
        <v>783</v>
      </c>
      <c r="B869" s="14">
        <v>50</v>
      </c>
      <c r="C869" s="14" t="s">
        <v>7</v>
      </c>
      <c r="D869" s="14" t="s">
        <v>50</v>
      </c>
      <c r="E869" s="15">
        <v>82680</v>
      </c>
      <c r="F869" s="14" t="s">
        <v>9</v>
      </c>
      <c r="G869" s="14" t="s">
        <v>25</v>
      </c>
      <c r="H869" s="14" t="s">
        <v>919</v>
      </c>
      <c r="I869" s="14" t="s">
        <v>918</v>
      </c>
      <c r="J869" s="14" t="s">
        <v>915</v>
      </c>
      <c r="K869" s="14">
        <v>20</v>
      </c>
      <c r="L869" s="14">
        <v>2</v>
      </c>
      <c r="M869" s="14">
        <v>32</v>
      </c>
      <c r="N869" s="14">
        <v>2</v>
      </c>
      <c r="O869" s="14">
        <v>2</v>
      </c>
    </row>
    <row r="870" spans="1:15" x14ac:dyDescent="0.3">
      <c r="A870" s="14" t="s">
        <v>784</v>
      </c>
      <c r="B870" s="14">
        <v>28</v>
      </c>
      <c r="C870" s="14" t="s">
        <v>12</v>
      </c>
      <c r="D870" s="14" t="s">
        <v>37</v>
      </c>
      <c r="E870" s="15">
        <v>52250</v>
      </c>
      <c r="F870" s="14" t="s">
        <v>22</v>
      </c>
      <c r="G870" s="14" t="s">
        <v>14</v>
      </c>
      <c r="H870" s="14" t="s">
        <v>919</v>
      </c>
      <c r="I870" s="14" t="s">
        <v>918</v>
      </c>
      <c r="J870" s="14" t="s">
        <v>915</v>
      </c>
      <c r="K870" s="14">
        <v>10</v>
      </c>
      <c r="L870" s="14">
        <v>1</v>
      </c>
      <c r="M870" s="14">
        <v>6</v>
      </c>
      <c r="N870" s="14">
        <v>6</v>
      </c>
      <c r="O870" s="14">
        <v>3</v>
      </c>
    </row>
    <row r="871" spans="1:15" x14ac:dyDescent="0.3">
      <c r="A871" s="14" t="s">
        <v>682</v>
      </c>
      <c r="B871" s="14">
        <v>46</v>
      </c>
      <c r="C871" s="14" t="s">
        <v>7</v>
      </c>
      <c r="D871" s="14" t="s">
        <v>29</v>
      </c>
      <c r="E871" s="15">
        <v>83190</v>
      </c>
      <c r="F871" s="14" t="s">
        <v>9</v>
      </c>
      <c r="G871" s="14" t="s">
        <v>14</v>
      </c>
      <c r="H871" s="14" t="s">
        <v>920</v>
      </c>
      <c r="I871" s="14" t="s">
        <v>918</v>
      </c>
      <c r="J871" s="14" t="s">
        <v>915</v>
      </c>
      <c r="K871" s="14">
        <v>50</v>
      </c>
      <c r="L871" s="14">
        <v>5</v>
      </c>
      <c r="M871" s="14">
        <v>25</v>
      </c>
      <c r="N871" s="14">
        <v>4</v>
      </c>
      <c r="O871" s="14">
        <v>0</v>
      </c>
    </row>
    <row r="872" spans="1:15" x14ac:dyDescent="0.3">
      <c r="A872" s="14" t="s">
        <v>785</v>
      </c>
      <c r="B872" s="14">
        <v>35</v>
      </c>
      <c r="C872" s="14" t="s">
        <v>7</v>
      </c>
      <c r="D872" s="14" t="s">
        <v>8</v>
      </c>
      <c r="E872" s="15">
        <v>69120</v>
      </c>
      <c r="F872" s="14" t="s">
        <v>22</v>
      </c>
      <c r="G872" s="14" t="s">
        <v>14</v>
      </c>
      <c r="H872" s="14" t="s">
        <v>920</v>
      </c>
      <c r="I872" s="14" t="s">
        <v>918</v>
      </c>
      <c r="J872" s="14" t="s">
        <v>921</v>
      </c>
      <c r="K872" s="14">
        <v>30</v>
      </c>
      <c r="L872" s="14">
        <v>3</v>
      </c>
      <c r="M872" s="14">
        <v>15</v>
      </c>
      <c r="N872" s="14">
        <v>7</v>
      </c>
      <c r="O872" s="14">
        <v>1</v>
      </c>
    </row>
    <row r="873" spans="1:15" x14ac:dyDescent="0.3">
      <c r="A873" s="14" t="s">
        <v>786</v>
      </c>
      <c r="B873" s="14">
        <v>24</v>
      </c>
      <c r="C873" s="14" t="s">
        <v>7</v>
      </c>
      <c r="D873" s="14" t="s">
        <v>32</v>
      </c>
      <c r="E873" s="15">
        <v>41570</v>
      </c>
      <c r="F873" s="14" t="s">
        <v>22</v>
      </c>
      <c r="G873" s="14" t="s">
        <v>25</v>
      </c>
      <c r="H873" s="14" t="s">
        <v>920</v>
      </c>
      <c r="I873" s="14" t="s">
        <v>918</v>
      </c>
      <c r="J873" s="14" t="s">
        <v>915</v>
      </c>
      <c r="K873" s="14">
        <v>10</v>
      </c>
      <c r="L873" s="14">
        <v>1</v>
      </c>
      <c r="M873" s="14">
        <v>1</v>
      </c>
      <c r="N873" s="14">
        <v>1</v>
      </c>
      <c r="O873" s="14">
        <v>0</v>
      </c>
    </row>
    <row r="874" spans="1:15" x14ac:dyDescent="0.3">
      <c r="A874" s="14" t="s">
        <v>787</v>
      </c>
      <c r="B874" s="14">
        <v>33</v>
      </c>
      <c r="C874" s="14" t="s">
        <v>7</v>
      </c>
      <c r="D874" s="14" t="s">
        <v>8</v>
      </c>
      <c r="E874" s="15">
        <v>83590</v>
      </c>
      <c r="F874" s="14" t="s">
        <v>9</v>
      </c>
      <c r="G874" s="14" t="s">
        <v>46</v>
      </c>
      <c r="H874" s="14" t="s">
        <v>919</v>
      </c>
      <c r="I874" s="14" t="s">
        <v>918</v>
      </c>
      <c r="J874" s="14" t="s">
        <v>915</v>
      </c>
      <c r="K874" s="14">
        <v>10</v>
      </c>
      <c r="L874" s="14">
        <v>1</v>
      </c>
      <c r="M874" s="14">
        <v>10</v>
      </c>
      <c r="N874" s="14">
        <v>10</v>
      </c>
      <c r="O874" s="14">
        <v>0</v>
      </c>
    </row>
    <row r="875" spans="1:15" x14ac:dyDescent="0.3">
      <c r="A875" s="14" t="s">
        <v>788</v>
      </c>
      <c r="B875" s="14">
        <v>36</v>
      </c>
      <c r="C875" s="14" t="s">
        <v>12</v>
      </c>
      <c r="D875" s="14" t="s">
        <v>50</v>
      </c>
      <c r="E875" s="15">
        <v>107700</v>
      </c>
      <c r="F875" s="14" t="s">
        <v>22</v>
      </c>
      <c r="G875" s="14" t="s">
        <v>25</v>
      </c>
      <c r="H875" s="14" t="s">
        <v>920</v>
      </c>
      <c r="I875" s="14" t="s">
        <v>922</v>
      </c>
      <c r="J875" s="14" t="s">
        <v>915</v>
      </c>
      <c r="K875" s="14">
        <v>10</v>
      </c>
      <c r="L875" s="14">
        <v>1</v>
      </c>
      <c r="M875" s="14">
        <v>7</v>
      </c>
      <c r="N875" s="14">
        <v>7</v>
      </c>
      <c r="O875" s="14">
        <v>1</v>
      </c>
    </row>
    <row r="876" spans="1:15" x14ac:dyDescent="0.3">
      <c r="A876" s="14" t="s">
        <v>789</v>
      </c>
      <c r="B876" s="14">
        <v>30</v>
      </c>
      <c r="C876" s="14" t="s">
        <v>7</v>
      </c>
      <c r="D876" s="14" t="s">
        <v>13</v>
      </c>
      <c r="E876" s="15">
        <v>102130</v>
      </c>
      <c r="F876" s="14" t="s">
        <v>9</v>
      </c>
      <c r="G876" s="14" t="s">
        <v>59</v>
      </c>
      <c r="H876" s="14" t="s">
        <v>920</v>
      </c>
      <c r="I876" s="14" t="s">
        <v>922</v>
      </c>
      <c r="J876" s="14" t="s">
        <v>915</v>
      </c>
      <c r="K876" s="14">
        <v>10</v>
      </c>
      <c r="L876" s="14">
        <v>1</v>
      </c>
      <c r="M876" s="14">
        <v>10</v>
      </c>
      <c r="N876" s="14">
        <v>10</v>
      </c>
      <c r="O876" s="14">
        <v>8</v>
      </c>
    </row>
    <row r="877" spans="1:15" x14ac:dyDescent="0.3">
      <c r="A877" s="14" t="s">
        <v>790</v>
      </c>
      <c r="B877" s="14">
        <v>44</v>
      </c>
      <c r="C877" s="14" t="s">
        <v>7</v>
      </c>
      <c r="D877" s="14" t="s">
        <v>8</v>
      </c>
      <c r="E877" s="15">
        <v>116090</v>
      </c>
      <c r="F877" s="14" t="s">
        <v>22</v>
      </c>
      <c r="G877" s="14" t="s">
        <v>14</v>
      </c>
      <c r="H877" s="14" t="s">
        <v>923</v>
      </c>
      <c r="I877" s="14" t="s">
        <v>916</v>
      </c>
      <c r="J877" s="14" t="s">
        <v>915</v>
      </c>
      <c r="K877" s="14">
        <v>10</v>
      </c>
      <c r="L877" s="14">
        <v>1</v>
      </c>
      <c r="M877" s="14">
        <v>20</v>
      </c>
      <c r="N877" s="14">
        <v>20</v>
      </c>
      <c r="O877" s="14">
        <v>13</v>
      </c>
    </row>
    <row r="878" spans="1:15" x14ac:dyDescent="0.3">
      <c r="A878" s="14" t="s">
        <v>791</v>
      </c>
      <c r="B878" s="14">
        <v>20</v>
      </c>
      <c r="C878" s="14" t="s">
        <v>12</v>
      </c>
      <c r="D878" s="14" t="s">
        <v>48</v>
      </c>
      <c r="E878" s="15">
        <v>74360</v>
      </c>
      <c r="F878" s="14" t="s">
        <v>22</v>
      </c>
      <c r="G878" s="14" t="s">
        <v>25</v>
      </c>
      <c r="H878" s="14" t="s">
        <v>63</v>
      </c>
      <c r="I878" s="14" t="s">
        <v>916</v>
      </c>
      <c r="J878" s="14" t="s">
        <v>915</v>
      </c>
      <c r="K878" s="14">
        <v>10</v>
      </c>
      <c r="L878" s="14">
        <v>1</v>
      </c>
      <c r="M878" s="14">
        <v>2</v>
      </c>
      <c r="N878" s="14">
        <v>2</v>
      </c>
      <c r="O878" s="14">
        <v>2</v>
      </c>
    </row>
    <row r="879" spans="1:15" x14ac:dyDescent="0.3">
      <c r="A879" s="14" t="s">
        <v>532</v>
      </c>
      <c r="B879" s="14">
        <v>46</v>
      </c>
      <c r="C879" s="14" t="s">
        <v>7</v>
      </c>
      <c r="D879" s="14" t="s">
        <v>50</v>
      </c>
      <c r="E879" s="15">
        <v>42310</v>
      </c>
      <c r="F879" s="14" t="s">
        <v>904</v>
      </c>
      <c r="G879" s="14" t="s">
        <v>59</v>
      </c>
      <c r="H879" s="14" t="s">
        <v>917</v>
      </c>
      <c r="I879" s="14" t="s">
        <v>922</v>
      </c>
      <c r="J879" s="14" t="s">
        <v>915</v>
      </c>
      <c r="K879" s="14">
        <v>20</v>
      </c>
      <c r="L879" s="14">
        <v>2</v>
      </c>
      <c r="M879" s="14">
        <v>12</v>
      </c>
      <c r="N879" s="14">
        <v>6</v>
      </c>
      <c r="O879" s="14">
        <v>1</v>
      </c>
    </row>
    <row r="880" spans="1:15" x14ac:dyDescent="0.3">
      <c r="A880" s="14" t="s">
        <v>792</v>
      </c>
      <c r="B880" s="14">
        <v>42</v>
      </c>
      <c r="C880" s="14" t="s">
        <v>7</v>
      </c>
      <c r="D880" s="14" t="s">
        <v>50</v>
      </c>
      <c r="E880" s="15">
        <v>78440</v>
      </c>
      <c r="F880" s="14" t="s">
        <v>9</v>
      </c>
      <c r="G880" s="14" t="s">
        <v>25</v>
      </c>
      <c r="H880" s="14" t="s">
        <v>919</v>
      </c>
      <c r="I880" s="14" t="s">
        <v>918</v>
      </c>
      <c r="J880" s="14" t="s">
        <v>915</v>
      </c>
      <c r="K880" s="14">
        <v>70</v>
      </c>
      <c r="L880" s="14">
        <v>7</v>
      </c>
      <c r="M880" s="14">
        <v>10</v>
      </c>
      <c r="N880" s="14">
        <v>4</v>
      </c>
      <c r="O880" s="14">
        <v>0</v>
      </c>
    </row>
    <row r="881" spans="1:15" x14ac:dyDescent="0.3">
      <c r="A881" s="14" t="s">
        <v>793</v>
      </c>
      <c r="B881" s="14">
        <v>60</v>
      </c>
      <c r="C881" s="14" t="s">
        <v>12</v>
      </c>
      <c r="D881" s="14" t="s">
        <v>48</v>
      </c>
      <c r="E881" s="15">
        <v>113760</v>
      </c>
      <c r="F881" s="14" t="s">
        <v>9</v>
      </c>
      <c r="G881" s="14" t="s">
        <v>25</v>
      </c>
      <c r="H881" s="14" t="s">
        <v>63</v>
      </c>
      <c r="I881" s="14" t="s">
        <v>922</v>
      </c>
      <c r="J881" s="14" t="s">
        <v>921</v>
      </c>
      <c r="K881" s="14">
        <v>0</v>
      </c>
      <c r="L881" s="14">
        <v>0</v>
      </c>
      <c r="M881" s="14">
        <v>12</v>
      </c>
      <c r="N881" s="14">
        <v>11</v>
      </c>
      <c r="O881" s="14">
        <v>1</v>
      </c>
    </row>
    <row r="882" spans="1:15" x14ac:dyDescent="0.3">
      <c r="A882" s="14" t="s">
        <v>67</v>
      </c>
      <c r="B882" s="14">
        <v>32</v>
      </c>
      <c r="C882" s="14" t="s">
        <v>7</v>
      </c>
      <c r="D882" s="14" t="s">
        <v>24</v>
      </c>
      <c r="E882" s="15">
        <v>93880</v>
      </c>
      <c r="F882" s="14" t="s">
        <v>904</v>
      </c>
      <c r="G882" s="14" t="s">
        <v>59</v>
      </c>
      <c r="H882" s="14" t="s">
        <v>923</v>
      </c>
      <c r="I882" s="14" t="s">
        <v>918</v>
      </c>
      <c r="J882" s="14" t="s">
        <v>915</v>
      </c>
      <c r="K882" s="14">
        <v>10</v>
      </c>
      <c r="L882" s="14">
        <v>1</v>
      </c>
      <c r="M882" s="14">
        <v>2</v>
      </c>
      <c r="N882" s="14">
        <v>2</v>
      </c>
      <c r="O882" s="14">
        <v>2</v>
      </c>
    </row>
    <row r="883" spans="1:15" x14ac:dyDescent="0.3">
      <c r="A883" s="14" t="s">
        <v>794</v>
      </c>
      <c r="B883" s="14">
        <v>32</v>
      </c>
      <c r="C883" s="14" t="s">
        <v>12</v>
      </c>
      <c r="D883" s="14" t="s">
        <v>13</v>
      </c>
      <c r="E883" s="15">
        <v>85000</v>
      </c>
      <c r="F883" s="14" t="s">
        <v>22</v>
      </c>
      <c r="G883" s="14" t="s">
        <v>25</v>
      </c>
      <c r="H883" s="14" t="s">
        <v>920</v>
      </c>
      <c r="I883" s="14" t="s">
        <v>916</v>
      </c>
      <c r="J883" s="14" t="s">
        <v>921</v>
      </c>
      <c r="K883" s="14">
        <v>40</v>
      </c>
      <c r="L883" s="14">
        <v>4</v>
      </c>
      <c r="M883" s="14">
        <v>10</v>
      </c>
      <c r="N883" s="14">
        <v>8</v>
      </c>
      <c r="O883" s="14">
        <v>0</v>
      </c>
    </row>
    <row r="884" spans="1:15" x14ac:dyDescent="0.3">
      <c r="A884" s="14" t="s">
        <v>795</v>
      </c>
      <c r="B884" s="14">
        <v>36</v>
      </c>
      <c r="C884" s="14" t="s">
        <v>12</v>
      </c>
      <c r="D884" s="14" t="s">
        <v>48</v>
      </c>
      <c r="E884" s="15">
        <v>72550</v>
      </c>
      <c r="F884" s="14" t="s">
        <v>904</v>
      </c>
      <c r="G884" s="14" t="s">
        <v>14</v>
      </c>
      <c r="H884" s="14" t="s">
        <v>917</v>
      </c>
      <c r="I884" s="14" t="s">
        <v>922</v>
      </c>
      <c r="J884" s="14" t="s">
        <v>921</v>
      </c>
      <c r="K884" s="14">
        <v>20</v>
      </c>
      <c r="L884" s="14">
        <v>2</v>
      </c>
      <c r="M884" s="14">
        <v>17</v>
      </c>
      <c r="N884" s="14">
        <v>7</v>
      </c>
      <c r="O884" s="14">
        <v>7</v>
      </c>
    </row>
    <row r="885" spans="1:15" x14ac:dyDescent="0.3">
      <c r="A885" s="14" t="s">
        <v>929</v>
      </c>
      <c r="B885" s="14">
        <v>33</v>
      </c>
      <c r="C885" s="14" t="s">
        <v>12</v>
      </c>
      <c r="D885" s="14" t="s">
        <v>923</v>
      </c>
      <c r="E885" s="15">
        <v>72360</v>
      </c>
      <c r="F885" s="14" t="s">
        <v>22</v>
      </c>
      <c r="G885" s="14" t="s">
        <v>25</v>
      </c>
      <c r="H885" s="14" t="s">
        <v>919</v>
      </c>
      <c r="I885" s="14" t="s">
        <v>918</v>
      </c>
      <c r="J885" s="14" t="s">
        <v>915</v>
      </c>
      <c r="K885" s="14">
        <v>0</v>
      </c>
      <c r="L885" s="14">
        <v>0</v>
      </c>
      <c r="M885" s="14">
        <v>15</v>
      </c>
      <c r="N885" s="14">
        <v>14</v>
      </c>
      <c r="O885" s="14">
        <v>4</v>
      </c>
    </row>
    <row r="886" spans="1:15" x14ac:dyDescent="0.3">
      <c r="A886" s="14" t="s">
        <v>796</v>
      </c>
      <c r="B886" s="14">
        <v>40</v>
      </c>
      <c r="C886" s="14" t="s">
        <v>7</v>
      </c>
      <c r="D886" s="14" t="s">
        <v>13</v>
      </c>
      <c r="E886" s="15">
        <v>114890</v>
      </c>
      <c r="F886" s="14" t="s">
        <v>22</v>
      </c>
      <c r="G886" s="14" t="s">
        <v>10</v>
      </c>
      <c r="H886" s="14" t="s">
        <v>917</v>
      </c>
      <c r="I886" s="14" t="s">
        <v>922</v>
      </c>
      <c r="J886" s="14" t="s">
        <v>915</v>
      </c>
      <c r="K886" s="14">
        <v>70</v>
      </c>
      <c r="L886" s="14">
        <v>7</v>
      </c>
      <c r="M886" s="14">
        <v>7</v>
      </c>
      <c r="N886" s="14">
        <v>5</v>
      </c>
      <c r="O886" s="14">
        <v>1</v>
      </c>
    </row>
    <row r="887" spans="1:15" x14ac:dyDescent="0.3">
      <c r="A887" s="14" t="s">
        <v>797</v>
      </c>
      <c r="B887" s="14">
        <v>25</v>
      </c>
      <c r="C887" s="14" t="s">
        <v>12</v>
      </c>
      <c r="D887" s="14" t="s">
        <v>63</v>
      </c>
      <c r="E887" s="15">
        <v>107580</v>
      </c>
      <c r="F887" s="14" t="s">
        <v>9</v>
      </c>
      <c r="G887" s="14" t="s">
        <v>14</v>
      </c>
      <c r="H887" s="14" t="s">
        <v>920</v>
      </c>
      <c r="I887" s="14" t="s">
        <v>916</v>
      </c>
      <c r="J887" s="14" t="s">
        <v>915</v>
      </c>
      <c r="K887" s="14">
        <v>0</v>
      </c>
      <c r="L887" s="14">
        <v>0</v>
      </c>
      <c r="M887" s="14">
        <v>5</v>
      </c>
      <c r="N887" s="14">
        <v>4</v>
      </c>
      <c r="O887" s="14">
        <v>1</v>
      </c>
    </row>
    <row r="888" spans="1:15" x14ac:dyDescent="0.3">
      <c r="A888" s="14" t="s">
        <v>425</v>
      </c>
      <c r="B888" s="14">
        <v>30</v>
      </c>
      <c r="C888" s="14" t="s">
        <v>12</v>
      </c>
      <c r="D888" s="14" t="s">
        <v>32</v>
      </c>
      <c r="E888" s="15">
        <v>36040</v>
      </c>
      <c r="F888" s="14" t="s">
        <v>22</v>
      </c>
      <c r="G888" s="14" t="s">
        <v>14</v>
      </c>
      <c r="H888" s="14" t="s">
        <v>919</v>
      </c>
      <c r="I888" s="14" t="s">
        <v>918</v>
      </c>
      <c r="J888" s="14" t="s">
        <v>921</v>
      </c>
      <c r="K888" s="14">
        <v>0</v>
      </c>
      <c r="L888" s="14">
        <v>0</v>
      </c>
      <c r="M888" s="14">
        <v>12</v>
      </c>
      <c r="N888" s="14">
        <v>11</v>
      </c>
      <c r="O888" s="14">
        <v>5</v>
      </c>
    </row>
    <row r="889" spans="1:15" x14ac:dyDescent="0.3">
      <c r="A889" s="14" t="s">
        <v>798</v>
      </c>
      <c r="B889" s="14">
        <v>42</v>
      </c>
      <c r="C889" s="14" t="s">
        <v>12</v>
      </c>
      <c r="D889" s="14" t="s">
        <v>45</v>
      </c>
      <c r="E889" s="15">
        <v>58310</v>
      </c>
      <c r="F889" s="14" t="s">
        <v>904</v>
      </c>
      <c r="G889" s="14" t="s">
        <v>25</v>
      </c>
      <c r="H889" s="14" t="s">
        <v>919</v>
      </c>
      <c r="I889" s="14" t="s">
        <v>918</v>
      </c>
      <c r="J889" s="14" t="s">
        <v>921</v>
      </c>
      <c r="K889" s="14">
        <v>30</v>
      </c>
      <c r="L889" s="14">
        <v>3</v>
      </c>
      <c r="M889" s="14">
        <v>20</v>
      </c>
      <c r="N889" s="14">
        <v>1</v>
      </c>
      <c r="O889" s="14">
        <v>0</v>
      </c>
    </row>
    <row r="890" spans="1:15" x14ac:dyDescent="0.3">
      <c r="A890" s="14" t="s">
        <v>799</v>
      </c>
      <c r="B890" s="14">
        <v>35</v>
      </c>
      <c r="C890" s="14" t="s">
        <v>7</v>
      </c>
      <c r="D890" s="14" t="s">
        <v>45</v>
      </c>
      <c r="E890" s="15">
        <v>35010</v>
      </c>
      <c r="F890" s="14" t="s">
        <v>9</v>
      </c>
      <c r="G890" s="14" t="s">
        <v>25</v>
      </c>
      <c r="H890" s="14" t="s">
        <v>63</v>
      </c>
      <c r="I890" s="14" t="s">
        <v>918</v>
      </c>
      <c r="J890" s="14" t="s">
        <v>921</v>
      </c>
      <c r="K890" s="14">
        <v>40</v>
      </c>
      <c r="L890" s="14">
        <v>4</v>
      </c>
      <c r="M890" s="14">
        <v>16</v>
      </c>
      <c r="N890" s="14">
        <v>13</v>
      </c>
      <c r="O890" s="14">
        <v>4</v>
      </c>
    </row>
    <row r="891" spans="1:15" x14ac:dyDescent="0.3">
      <c r="A891" s="14" t="s">
        <v>800</v>
      </c>
      <c r="B891" s="14">
        <v>27</v>
      </c>
      <c r="C891" s="14" t="s">
        <v>12</v>
      </c>
      <c r="D891" s="14" t="s">
        <v>37</v>
      </c>
      <c r="E891" s="15">
        <v>74280</v>
      </c>
      <c r="F891" s="14" t="s">
        <v>9</v>
      </c>
      <c r="G891" s="14" t="s">
        <v>25</v>
      </c>
      <c r="H891" s="14" t="s">
        <v>920</v>
      </c>
      <c r="I891" s="14" t="s">
        <v>918</v>
      </c>
      <c r="J891" s="14" t="s">
        <v>921</v>
      </c>
      <c r="K891" s="14">
        <v>10</v>
      </c>
      <c r="L891" s="14">
        <v>1</v>
      </c>
      <c r="M891" s="14">
        <v>9</v>
      </c>
      <c r="N891" s="14">
        <v>9</v>
      </c>
      <c r="O891" s="14">
        <v>6</v>
      </c>
    </row>
    <row r="892" spans="1:15" x14ac:dyDescent="0.3">
      <c r="A892" s="14" t="s">
        <v>366</v>
      </c>
      <c r="B892" s="14">
        <v>54</v>
      </c>
      <c r="C892" s="14" t="s">
        <v>7</v>
      </c>
      <c r="D892" s="14" t="s">
        <v>48</v>
      </c>
      <c r="E892" s="15">
        <v>115790</v>
      </c>
      <c r="F892" s="14" t="s">
        <v>9</v>
      </c>
      <c r="G892" s="14" t="s">
        <v>14</v>
      </c>
      <c r="H892" s="14" t="s">
        <v>920</v>
      </c>
      <c r="I892" s="14" t="s">
        <v>922</v>
      </c>
      <c r="J892" s="14" t="s">
        <v>915</v>
      </c>
      <c r="K892" s="14">
        <v>70</v>
      </c>
      <c r="L892" s="14">
        <v>7</v>
      </c>
      <c r="M892" s="14">
        <v>33</v>
      </c>
      <c r="N892" s="14">
        <v>5</v>
      </c>
      <c r="O892" s="14">
        <v>1</v>
      </c>
    </row>
    <row r="893" spans="1:15" x14ac:dyDescent="0.3">
      <c r="A893" s="14" t="s">
        <v>801</v>
      </c>
      <c r="B893" s="14">
        <v>44</v>
      </c>
      <c r="C893" s="14" t="s">
        <v>7</v>
      </c>
      <c r="D893" s="14" t="s">
        <v>29</v>
      </c>
      <c r="E893" s="15">
        <v>38330</v>
      </c>
      <c r="F893" s="14" t="s">
        <v>9</v>
      </c>
      <c r="G893" s="14" t="s">
        <v>25</v>
      </c>
      <c r="H893" s="14" t="s">
        <v>920</v>
      </c>
      <c r="I893" s="14" t="s">
        <v>918</v>
      </c>
      <c r="J893" s="14" t="s">
        <v>915</v>
      </c>
      <c r="K893" s="14">
        <v>10</v>
      </c>
      <c r="L893" s="14">
        <v>1</v>
      </c>
      <c r="M893" s="14">
        <v>10</v>
      </c>
      <c r="N893" s="14">
        <v>10</v>
      </c>
      <c r="O893" s="14">
        <v>7</v>
      </c>
    </row>
    <row r="894" spans="1:15" x14ac:dyDescent="0.3">
      <c r="A894" s="14" t="s">
        <v>802</v>
      </c>
      <c r="B894" s="14">
        <v>19</v>
      </c>
      <c r="C894" s="14" t="s">
        <v>7</v>
      </c>
      <c r="D894" s="14" t="s">
        <v>63</v>
      </c>
      <c r="E894" s="15">
        <v>70270</v>
      </c>
      <c r="F894" s="14" t="s">
        <v>904</v>
      </c>
      <c r="G894" s="14" t="s">
        <v>25</v>
      </c>
      <c r="H894" s="14" t="s">
        <v>919</v>
      </c>
      <c r="I894" s="14" t="s">
        <v>916</v>
      </c>
      <c r="J894" s="14" t="s">
        <v>921</v>
      </c>
      <c r="K894" s="14">
        <v>10</v>
      </c>
      <c r="L894" s="14">
        <v>1</v>
      </c>
      <c r="M894" s="14">
        <v>1</v>
      </c>
      <c r="N894" s="14">
        <v>1</v>
      </c>
      <c r="O894" s="14">
        <v>0</v>
      </c>
    </row>
    <row r="895" spans="1:15" x14ac:dyDescent="0.3">
      <c r="A895" s="14" t="s">
        <v>613</v>
      </c>
      <c r="B895" s="14">
        <v>29</v>
      </c>
      <c r="C895" s="14" t="s">
        <v>7</v>
      </c>
      <c r="D895" s="14" t="s">
        <v>50</v>
      </c>
      <c r="E895" s="15">
        <v>37060</v>
      </c>
      <c r="F895" s="14" t="s">
        <v>22</v>
      </c>
      <c r="G895" s="14" t="s">
        <v>25</v>
      </c>
      <c r="H895" s="14" t="s">
        <v>920</v>
      </c>
      <c r="I895" s="14" t="s">
        <v>922</v>
      </c>
      <c r="J895" s="14" t="s">
        <v>915</v>
      </c>
      <c r="K895" s="14">
        <v>10</v>
      </c>
      <c r="L895" s="14">
        <v>1</v>
      </c>
      <c r="M895" s="14">
        <v>3</v>
      </c>
      <c r="N895" s="14">
        <v>3</v>
      </c>
      <c r="O895" s="14">
        <v>1</v>
      </c>
    </row>
    <row r="896" spans="1:15" x14ac:dyDescent="0.3">
      <c r="A896" s="14" t="s">
        <v>803</v>
      </c>
      <c r="B896" s="14">
        <v>54</v>
      </c>
      <c r="C896" s="14" t="s">
        <v>7</v>
      </c>
      <c r="D896" s="14" t="s">
        <v>24</v>
      </c>
      <c r="E896" s="15">
        <v>53870</v>
      </c>
      <c r="F896" s="14" t="s">
        <v>904</v>
      </c>
      <c r="G896" s="14" t="s">
        <v>25</v>
      </c>
      <c r="H896" s="14" t="s">
        <v>920</v>
      </c>
      <c r="I896" s="14" t="s">
        <v>918</v>
      </c>
      <c r="J896" s="14" t="s">
        <v>915</v>
      </c>
      <c r="K896" s="14">
        <v>30</v>
      </c>
      <c r="L896" s="14">
        <v>3</v>
      </c>
      <c r="M896" s="14">
        <v>36</v>
      </c>
      <c r="N896" s="14">
        <v>10</v>
      </c>
      <c r="O896" s="14">
        <v>0</v>
      </c>
    </row>
    <row r="897" spans="1:15" x14ac:dyDescent="0.3">
      <c r="A897" s="14" t="s">
        <v>804</v>
      </c>
      <c r="B897" s="14">
        <v>31</v>
      </c>
      <c r="C897" s="14" t="s">
        <v>7</v>
      </c>
      <c r="D897" s="14" t="s">
        <v>29</v>
      </c>
      <c r="E897" s="15">
        <v>84310</v>
      </c>
      <c r="F897" s="14" t="s">
        <v>904</v>
      </c>
      <c r="G897" s="14" t="s">
        <v>25</v>
      </c>
      <c r="H897" s="14" t="s">
        <v>919</v>
      </c>
      <c r="I897" s="14" t="s">
        <v>918</v>
      </c>
      <c r="J897" s="14" t="s">
        <v>921</v>
      </c>
      <c r="K897" s="14">
        <v>10</v>
      </c>
      <c r="L897" s="14">
        <v>1</v>
      </c>
      <c r="M897" s="14">
        <v>6</v>
      </c>
      <c r="N897" s="14">
        <v>6</v>
      </c>
      <c r="O897" s="14">
        <v>0</v>
      </c>
    </row>
    <row r="898" spans="1:15" x14ac:dyDescent="0.3">
      <c r="A898" s="14" t="s">
        <v>805</v>
      </c>
      <c r="B898" s="14">
        <v>31</v>
      </c>
      <c r="C898" s="14" t="s">
        <v>7</v>
      </c>
      <c r="D898" s="14" t="s">
        <v>37</v>
      </c>
      <c r="E898" s="15">
        <v>58100</v>
      </c>
      <c r="F898" s="14" t="s">
        <v>904</v>
      </c>
      <c r="G898" s="14" t="s">
        <v>20</v>
      </c>
      <c r="H898" s="14" t="s">
        <v>919</v>
      </c>
      <c r="I898" s="14" t="s">
        <v>916</v>
      </c>
      <c r="J898" s="14" t="s">
        <v>915</v>
      </c>
      <c r="K898" s="14">
        <v>10</v>
      </c>
      <c r="L898" s="14">
        <v>1</v>
      </c>
      <c r="M898" s="14">
        <v>10</v>
      </c>
      <c r="N898" s="14">
        <v>10</v>
      </c>
      <c r="O898" s="14">
        <v>1</v>
      </c>
    </row>
    <row r="899" spans="1:15" x14ac:dyDescent="0.3">
      <c r="A899" s="14" t="s">
        <v>806</v>
      </c>
      <c r="B899" s="14">
        <v>59</v>
      </c>
      <c r="C899" s="14" t="s">
        <v>7</v>
      </c>
      <c r="D899" s="14" t="s">
        <v>63</v>
      </c>
      <c r="E899" s="15">
        <v>99780</v>
      </c>
      <c r="F899" s="14" t="s">
        <v>9</v>
      </c>
      <c r="G899" s="14" t="s">
        <v>25</v>
      </c>
      <c r="H899" s="14" t="s">
        <v>920</v>
      </c>
      <c r="I899" s="14" t="s">
        <v>916</v>
      </c>
      <c r="J899" s="14" t="s">
        <v>915</v>
      </c>
      <c r="K899" s="14">
        <v>50</v>
      </c>
      <c r="L899" s="14">
        <v>5</v>
      </c>
      <c r="M899" s="14">
        <v>13</v>
      </c>
      <c r="N899" s="14">
        <v>6</v>
      </c>
      <c r="O899" s="14">
        <v>0</v>
      </c>
    </row>
    <row r="900" spans="1:15" x14ac:dyDescent="0.3">
      <c r="A900" s="14" t="s">
        <v>807</v>
      </c>
      <c r="B900" s="14">
        <v>43</v>
      </c>
      <c r="C900" s="14" t="s">
        <v>12</v>
      </c>
      <c r="D900" s="14" t="s">
        <v>37</v>
      </c>
      <c r="E900" s="15">
        <v>119020</v>
      </c>
      <c r="F900" s="14" t="s">
        <v>22</v>
      </c>
      <c r="G900" s="14" t="s">
        <v>10</v>
      </c>
      <c r="H900" s="14" t="s">
        <v>920</v>
      </c>
      <c r="I900" s="14" t="s">
        <v>918</v>
      </c>
      <c r="J900" s="14" t="s">
        <v>915</v>
      </c>
      <c r="K900" s="14">
        <v>30</v>
      </c>
      <c r="L900" s="14">
        <v>3</v>
      </c>
      <c r="M900" s="14">
        <v>25</v>
      </c>
      <c r="N900" s="14">
        <v>8</v>
      </c>
      <c r="O900" s="14">
        <v>0</v>
      </c>
    </row>
    <row r="901" spans="1:15" x14ac:dyDescent="0.3">
      <c r="A901" s="14" t="s">
        <v>808</v>
      </c>
      <c r="B901" s="14">
        <v>49</v>
      </c>
      <c r="C901" s="14" t="s">
        <v>12</v>
      </c>
      <c r="D901" s="14" t="s">
        <v>13</v>
      </c>
      <c r="E901" s="15">
        <v>92940</v>
      </c>
      <c r="F901" s="14" t="s">
        <v>22</v>
      </c>
      <c r="G901" s="14" t="s">
        <v>14</v>
      </c>
      <c r="H901" s="14" t="s">
        <v>919</v>
      </c>
      <c r="I901" s="14" t="s">
        <v>918</v>
      </c>
      <c r="J901" s="14" t="s">
        <v>915</v>
      </c>
      <c r="K901" s="14">
        <v>20</v>
      </c>
      <c r="L901" s="14">
        <v>2</v>
      </c>
      <c r="M901" s="14">
        <v>23</v>
      </c>
      <c r="N901" s="14">
        <v>1</v>
      </c>
      <c r="O901" s="14">
        <v>0</v>
      </c>
    </row>
    <row r="902" spans="1:15" x14ac:dyDescent="0.3">
      <c r="A902" s="14" t="s">
        <v>809</v>
      </c>
      <c r="B902" s="14">
        <v>36</v>
      </c>
      <c r="C902" s="14" t="s">
        <v>7</v>
      </c>
      <c r="D902" s="14" t="s">
        <v>63</v>
      </c>
      <c r="E902" s="15">
        <v>59670</v>
      </c>
      <c r="F902" s="14" t="s">
        <v>9</v>
      </c>
      <c r="G902" s="14" t="s">
        <v>14</v>
      </c>
      <c r="H902" s="14" t="s">
        <v>917</v>
      </c>
      <c r="I902" s="14" t="s">
        <v>918</v>
      </c>
      <c r="J902" s="14" t="s">
        <v>915</v>
      </c>
      <c r="K902" s="14">
        <v>10</v>
      </c>
      <c r="L902" s="14">
        <v>1</v>
      </c>
      <c r="M902" s="14">
        <v>12</v>
      </c>
      <c r="N902" s="14">
        <v>11</v>
      </c>
      <c r="O902" s="14">
        <v>0</v>
      </c>
    </row>
    <row r="903" spans="1:15" x14ac:dyDescent="0.3">
      <c r="A903" s="14" t="s">
        <v>810</v>
      </c>
      <c r="B903" s="14">
        <v>48</v>
      </c>
      <c r="C903" s="14" t="s">
        <v>7</v>
      </c>
      <c r="D903" s="14" t="s">
        <v>17</v>
      </c>
      <c r="E903" s="15">
        <v>41000</v>
      </c>
      <c r="F903" s="14" t="s">
        <v>904</v>
      </c>
      <c r="G903" s="14" t="s">
        <v>25</v>
      </c>
      <c r="H903" s="14" t="s">
        <v>917</v>
      </c>
      <c r="I903" s="14" t="s">
        <v>916</v>
      </c>
      <c r="J903" s="14" t="s">
        <v>915</v>
      </c>
      <c r="K903" s="14">
        <v>50</v>
      </c>
      <c r="L903" s="14">
        <v>5</v>
      </c>
      <c r="M903" s="14">
        <v>7</v>
      </c>
      <c r="N903" s="14">
        <v>1</v>
      </c>
      <c r="O903" s="14">
        <v>0</v>
      </c>
    </row>
    <row r="904" spans="1:15" x14ac:dyDescent="0.3">
      <c r="A904" s="14" t="s">
        <v>811</v>
      </c>
      <c r="B904" s="14">
        <v>27</v>
      </c>
      <c r="C904" s="14" t="s">
        <v>7</v>
      </c>
      <c r="D904" s="14" t="s">
        <v>32</v>
      </c>
      <c r="E904" s="15">
        <v>77470</v>
      </c>
      <c r="F904" s="14" t="s">
        <v>9</v>
      </c>
      <c r="G904" s="14" t="s">
        <v>25</v>
      </c>
      <c r="H904" s="14" t="s">
        <v>920</v>
      </c>
      <c r="I904" s="14" t="s">
        <v>922</v>
      </c>
      <c r="J904" s="14" t="s">
        <v>915</v>
      </c>
      <c r="K904" s="14">
        <v>10</v>
      </c>
      <c r="L904" s="14">
        <v>1</v>
      </c>
      <c r="M904" s="14">
        <v>5</v>
      </c>
      <c r="N904" s="14">
        <v>5</v>
      </c>
      <c r="O904" s="14">
        <v>0</v>
      </c>
    </row>
    <row r="905" spans="1:15" x14ac:dyDescent="0.3">
      <c r="A905" s="14" t="s">
        <v>812</v>
      </c>
      <c r="B905" s="14">
        <v>29</v>
      </c>
      <c r="C905" s="14" t="s">
        <v>7</v>
      </c>
      <c r="D905" s="14" t="s">
        <v>48</v>
      </c>
      <c r="E905" s="15">
        <v>45650</v>
      </c>
      <c r="F905" s="14" t="s">
        <v>904</v>
      </c>
      <c r="G905" s="14" t="s">
        <v>25</v>
      </c>
      <c r="H905" s="14" t="s">
        <v>920</v>
      </c>
      <c r="I905" s="14" t="s">
        <v>922</v>
      </c>
      <c r="J905" s="14" t="s">
        <v>921</v>
      </c>
      <c r="K905" s="14">
        <v>10</v>
      </c>
      <c r="L905" s="14">
        <v>1</v>
      </c>
      <c r="M905" s="14">
        <v>6</v>
      </c>
      <c r="N905" s="14">
        <v>6</v>
      </c>
      <c r="O905" s="14">
        <v>1</v>
      </c>
    </row>
    <row r="906" spans="1:15" x14ac:dyDescent="0.3">
      <c r="A906" s="14" t="s">
        <v>813</v>
      </c>
      <c r="B906" s="14">
        <v>48</v>
      </c>
      <c r="C906" s="14" t="s">
        <v>12</v>
      </c>
      <c r="D906" s="14" t="s">
        <v>19</v>
      </c>
      <c r="E906" s="15">
        <v>88430</v>
      </c>
      <c r="F906" s="14" t="s">
        <v>904</v>
      </c>
      <c r="G906" s="14" t="s">
        <v>14</v>
      </c>
      <c r="H906" s="14" t="s">
        <v>920</v>
      </c>
      <c r="I906" s="14" t="s">
        <v>916</v>
      </c>
      <c r="J906" s="14" t="s">
        <v>915</v>
      </c>
      <c r="K906" s="14">
        <v>60</v>
      </c>
      <c r="L906" s="14">
        <v>6</v>
      </c>
      <c r="M906" s="14">
        <v>25</v>
      </c>
      <c r="N906" s="14">
        <v>1</v>
      </c>
      <c r="O906" s="14">
        <v>0</v>
      </c>
    </row>
    <row r="907" spans="1:15" x14ac:dyDescent="0.3">
      <c r="A907" s="14" t="s">
        <v>814</v>
      </c>
      <c r="B907" s="14">
        <v>29</v>
      </c>
      <c r="C907" s="14" t="s">
        <v>7</v>
      </c>
      <c r="D907" s="14" t="s">
        <v>48</v>
      </c>
      <c r="E907" s="15">
        <v>36880</v>
      </c>
      <c r="F907" s="14" t="s">
        <v>22</v>
      </c>
      <c r="G907" s="14" t="s">
        <v>14</v>
      </c>
      <c r="H907" s="14" t="s">
        <v>920</v>
      </c>
      <c r="I907" s="14" t="s">
        <v>922</v>
      </c>
      <c r="J907" s="14" t="s">
        <v>915</v>
      </c>
      <c r="K907" s="14">
        <v>30</v>
      </c>
      <c r="L907" s="14">
        <v>3</v>
      </c>
      <c r="M907" s="14">
        <v>9</v>
      </c>
      <c r="N907" s="14">
        <v>7</v>
      </c>
      <c r="O907" s="14">
        <v>1</v>
      </c>
    </row>
    <row r="908" spans="1:15" x14ac:dyDescent="0.3">
      <c r="A908" s="14" t="s">
        <v>815</v>
      </c>
      <c r="B908" s="14">
        <v>34</v>
      </c>
      <c r="C908" s="14" t="s">
        <v>7</v>
      </c>
      <c r="D908" s="14" t="s">
        <v>45</v>
      </c>
      <c r="E908" s="15">
        <v>106400</v>
      </c>
      <c r="F908" s="14" t="s">
        <v>9</v>
      </c>
      <c r="G908" s="14" t="s">
        <v>46</v>
      </c>
      <c r="H908" s="14" t="s">
        <v>917</v>
      </c>
      <c r="I908" s="14" t="s">
        <v>918</v>
      </c>
      <c r="J908" s="14" t="s">
        <v>915</v>
      </c>
      <c r="K908" s="14">
        <v>0</v>
      </c>
      <c r="L908" s="14">
        <v>0</v>
      </c>
      <c r="M908" s="14">
        <v>2</v>
      </c>
      <c r="N908" s="14">
        <v>1</v>
      </c>
      <c r="O908" s="14">
        <v>0</v>
      </c>
    </row>
    <row r="909" spans="1:15" x14ac:dyDescent="0.3">
      <c r="A909" s="14" t="s">
        <v>816</v>
      </c>
      <c r="B909" s="14">
        <v>44</v>
      </c>
      <c r="C909" s="14" t="s">
        <v>12</v>
      </c>
      <c r="D909" s="14" t="s">
        <v>48</v>
      </c>
      <c r="E909" s="15">
        <v>111820</v>
      </c>
      <c r="F909" s="14" t="s">
        <v>904</v>
      </c>
      <c r="G909" s="14" t="s">
        <v>46</v>
      </c>
      <c r="H909" s="14" t="s">
        <v>63</v>
      </c>
      <c r="I909" s="14" t="s">
        <v>918</v>
      </c>
      <c r="J909" s="14" t="s">
        <v>915</v>
      </c>
      <c r="K909" s="14">
        <v>70</v>
      </c>
      <c r="L909" s="14">
        <v>7</v>
      </c>
      <c r="M909" s="14">
        <v>26</v>
      </c>
      <c r="N909" s="14">
        <v>22</v>
      </c>
      <c r="O909" s="14">
        <v>3</v>
      </c>
    </row>
    <row r="910" spans="1:15" x14ac:dyDescent="0.3">
      <c r="A910" s="14" t="s">
        <v>817</v>
      </c>
      <c r="B910" s="14">
        <v>33</v>
      </c>
      <c r="C910" s="14" t="s">
        <v>7</v>
      </c>
      <c r="D910" s="14" t="s">
        <v>8</v>
      </c>
      <c r="E910" s="15">
        <v>92870</v>
      </c>
      <c r="F910" s="14" t="s">
        <v>9</v>
      </c>
      <c r="G910" s="14" t="s">
        <v>25</v>
      </c>
      <c r="H910" s="14" t="s">
        <v>63</v>
      </c>
      <c r="I910" s="14" t="s">
        <v>922</v>
      </c>
      <c r="J910" s="14" t="s">
        <v>921</v>
      </c>
      <c r="K910" s="14">
        <v>0</v>
      </c>
      <c r="L910" s="14">
        <v>0</v>
      </c>
      <c r="M910" s="14">
        <v>10</v>
      </c>
      <c r="N910" s="14">
        <v>9</v>
      </c>
      <c r="O910" s="14">
        <v>0</v>
      </c>
    </row>
    <row r="911" spans="1:15" x14ac:dyDescent="0.3">
      <c r="A911" s="14" t="s">
        <v>611</v>
      </c>
      <c r="B911" s="14">
        <v>19</v>
      </c>
      <c r="C911" s="14" t="s">
        <v>7</v>
      </c>
      <c r="D911" s="14" t="s">
        <v>32</v>
      </c>
      <c r="E911" s="15">
        <v>100360</v>
      </c>
      <c r="F911" s="14" t="s">
        <v>904</v>
      </c>
      <c r="G911" s="14" t="s">
        <v>25</v>
      </c>
      <c r="H911" s="14" t="s">
        <v>920</v>
      </c>
      <c r="I911" s="14" t="s">
        <v>916</v>
      </c>
      <c r="J911" s="14" t="s">
        <v>921</v>
      </c>
      <c r="K911" s="14">
        <v>10</v>
      </c>
      <c r="L911" s="14">
        <v>1</v>
      </c>
      <c r="M911" s="14">
        <v>1</v>
      </c>
      <c r="N911" s="14">
        <v>1</v>
      </c>
      <c r="O911" s="14">
        <v>0</v>
      </c>
    </row>
    <row r="912" spans="1:15" x14ac:dyDescent="0.3">
      <c r="A912" s="14" t="s">
        <v>928</v>
      </c>
      <c r="B912" s="14">
        <v>23</v>
      </c>
      <c r="C912" s="14" t="s">
        <v>7</v>
      </c>
      <c r="D912" s="14" t="s">
        <v>37</v>
      </c>
      <c r="E912" s="15">
        <v>46750</v>
      </c>
      <c r="F912" s="14" t="s">
        <v>904</v>
      </c>
      <c r="G912" s="14" t="s">
        <v>14</v>
      </c>
      <c r="H912" s="14" t="s">
        <v>920</v>
      </c>
      <c r="I912" s="14" t="s">
        <v>918</v>
      </c>
      <c r="J912" s="14" t="s">
        <v>915</v>
      </c>
      <c r="K912" s="14">
        <v>10</v>
      </c>
      <c r="L912" s="14">
        <v>1</v>
      </c>
      <c r="M912" s="14">
        <v>1</v>
      </c>
      <c r="N912" s="14">
        <v>1</v>
      </c>
      <c r="O912" s="14">
        <v>0</v>
      </c>
    </row>
    <row r="913" spans="1:15" x14ac:dyDescent="0.3">
      <c r="A913" s="14" t="s">
        <v>927</v>
      </c>
      <c r="B913" s="14">
        <v>25</v>
      </c>
      <c r="C913" s="14" t="s">
        <v>7</v>
      </c>
      <c r="D913" s="14" t="s">
        <v>923</v>
      </c>
      <c r="E913" s="15">
        <v>48950</v>
      </c>
      <c r="F913" s="14" t="s">
        <v>22</v>
      </c>
      <c r="G913" s="14" t="s">
        <v>25</v>
      </c>
      <c r="H913" s="14" t="s">
        <v>920</v>
      </c>
      <c r="I913" s="14" t="s">
        <v>916</v>
      </c>
      <c r="J913" s="14" t="s">
        <v>921</v>
      </c>
      <c r="K913" s="14">
        <v>10</v>
      </c>
      <c r="L913" s="14">
        <v>1</v>
      </c>
      <c r="M913" s="14">
        <v>1</v>
      </c>
      <c r="N913" s="14">
        <v>1</v>
      </c>
      <c r="O913" s="14">
        <v>1</v>
      </c>
    </row>
    <row r="914" spans="1:15" x14ac:dyDescent="0.3">
      <c r="A914" s="14" t="s">
        <v>818</v>
      </c>
      <c r="B914" s="14">
        <v>26</v>
      </c>
      <c r="C914" s="14" t="s">
        <v>7</v>
      </c>
      <c r="D914" s="14" t="s">
        <v>48</v>
      </c>
      <c r="E914" s="15">
        <v>52810</v>
      </c>
      <c r="F914" s="14" t="s">
        <v>22</v>
      </c>
      <c r="G914" s="14" t="s">
        <v>20</v>
      </c>
      <c r="H914" s="14" t="s">
        <v>920</v>
      </c>
      <c r="I914" s="14" t="s">
        <v>916</v>
      </c>
      <c r="J914" s="14" t="s">
        <v>921</v>
      </c>
      <c r="K914" s="14">
        <v>10</v>
      </c>
      <c r="L914" s="14">
        <v>1</v>
      </c>
      <c r="M914" s="14">
        <v>8</v>
      </c>
      <c r="N914" s="14">
        <v>8</v>
      </c>
      <c r="O914" s="14">
        <v>2</v>
      </c>
    </row>
    <row r="915" spans="1:15" x14ac:dyDescent="0.3">
      <c r="A915" s="14" t="s">
        <v>819</v>
      </c>
      <c r="B915" s="14">
        <v>45</v>
      </c>
      <c r="C915" s="14" t="s">
        <v>12</v>
      </c>
      <c r="D915" s="14" t="s">
        <v>45</v>
      </c>
      <c r="E915" s="15">
        <v>78560</v>
      </c>
      <c r="F915" s="14" t="s">
        <v>22</v>
      </c>
      <c r="G915" s="14" t="s">
        <v>10</v>
      </c>
      <c r="H915" s="14" t="s">
        <v>63</v>
      </c>
      <c r="I915" s="14" t="s">
        <v>916</v>
      </c>
      <c r="J915" s="14" t="s">
        <v>921</v>
      </c>
      <c r="K915" s="14">
        <v>20</v>
      </c>
      <c r="L915" s="14">
        <v>2</v>
      </c>
      <c r="M915" s="14">
        <v>26</v>
      </c>
      <c r="N915" s="14">
        <v>24</v>
      </c>
      <c r="O915" s="14">
        <v>1</v>
      </c>
    </row>
    <row r="916" spans="1:15" x14ac:dyDescent="0.3">
      <c r="A916" s="14" t="s">
        <v>820</v>
      </c>
      <c r="B916" s="14">
        <v>55</v>
      </c>
      <c r="C916" s="14" t="s">
        <v>7</v>
      </c>
      <c r="D916" s="14" t="s">
        <v>8</v>
      </c>
      <c r="E916" s="15">
        <v>75280</v>
      </c>
      <c r="F916" s="14" t="s">
        <v>904</v>
      </c>
      <c r="G916" s="14" t="s">
        <v>25</v>
      </c>
      <c r="H916" s="14" t="s">
        <v>919</v>
      </c>
      <c r="I916" s="14" t="s">
        <v>922</v>
      </c>
      <c r="J916" s="14" t="s">
        <v>921</v>
      </c>
      <c r="K916" s="14">
        <v>10</v>
      </c>
      <c r="L916" s="14">
        <v>1</v>
      </c>
      <c r="M916" s="14">
        <v>34</v>
      </c>
      <c r="N916" s="14">
        <v>33</v>
      </c>
      <c r="O916" s="14">
        <v>15</v>
      </c>
    </row>
    <row r="917" spans="1:15" x14ac:dyDescent="0.3">
      <c r="A917" s="14" t="s">
        <v>597</v>
      </c>
      <c r="B917" s="14">
        <v>21</v>
      </c>
      <c r="C917" s="14" t="s">
        <v>7</v>
      </c>
      <c r="D917" s="14" t="s">
        <v>17</v>
      </c>
      <c r="E917" s="15">
        <v>93130</v>
      </c>
      <c r="F917" s="14" t="s">
        <v>904</v>
      </c>
      <c r="G917" s="14" t="s">
        <v>25</v>
      </c>
      <c r="H917" s="14" t="s">
        <v>920</v>
      </c>
      <c r="I917" s="14" t="s">
        <v>916</v>
      </c>
      <c r="J917" s="14" t="s">
        <v>915</v>
      </c>
      <c r="K917" s="14">
        <v>10</v>
      </c>
      <c r="L917" s="14">
        <v>1</v>
      </c>
      <c r="M917" s="14">
        <v>2</v>
      </c>
      <c r="N917" s="14">
        <v>2</v>
      </c>
      <c r="O917" s="14">
        <v>2</v>
      </c>
    </row>
    <row r="918" spans="1:15" x14ac:dyDescent="0.3">
      <c r="A918" s="14" t="s">
        <v>821</v>
      </c>
      <c r="B918" s="14">
        <v>46</v>
      </c>
      <c r="C918" s="14" t="s">
        <v>7</v>
      </c>
      <c r="D918" s="14" t="s">
        <v>13</v>
      </c>
      <c r="E918" s="15">
        <v>105290</v>
      </c>
      <c r="F918" s="14" t="s">
        <v>9</v>
      </c>
      <c r="G918" s="14" t="s">
        <v>14</v>
      </c>
      <c r="H918" s="14" t="s">
        <v>63</v>
      </c>
      <c r="I918" s="14" t="s">
        <v>918</v>
      </c>
      <c r="J918" s="14" t="s">
        <v>915</v>
      </c>
      <c r="K918" s="14">
        <v>20</v>
      </c>
      <c r="L918" s="14">
        <v>2</v>
      </c>
      <c r="M918" s="14">
        <v>26</v>
      </c>
      <c r="N918" s="14">
        <v>11</v>
      </c>
      <c r="O918" s="14">
        <v>0</v>
      </c>
    </row>
    <row r="919" spans="1:15" x14ac:dyDescent="0.3">
      <c r="A919" s="14" t="s">
        <v>822</v>
      </c>
      <c r="B919" s="14">
        <v>34</v>
      </c>
      <c r="C919" s="14" t="s">
        <v>12</v>
      </c>
      <c r="D919" s="14" t="s">
        <v>50</v>
      </c>
      <c r="E919" s="15">
        <v>108340</v>
      </c>
      <c r="F919" s="14" t="s">
        <v>22</v>
      </c>
      <c r="G919" s="14" t="s">
        <v>59</v>
      </c>
      <c r="H919" s="14" t="s">
        <v>63</v>
      </c>
      <c r="I919" s="14" t="s">
        <v>916</v>
      </c>
      <c r="J919" s="14" t="s">
        <v>921</v>
      </c>
      <c r="K919" s="14">
        <v>0</v>
      </c>
      <c r="L919" s="14">
        <v>0</v>
      </c>
      <c r="M919" s="14">
        <v>4</v>
      </c>
      <c r="N919" s="14">
        <v>3</v>
      </c>
      <c r="O919" s="14">
        <v>0</v>
      </c>
    </row>
    <row r="920" spans="1:15" x14ac:dyDescent="0.3">
      <c r="A920" s="14" t="s">
        <v>823</v>
      </c>
      <c r="B920" s="14">
        <v>51</v>
      </c>
      <c r="C920" s="14" t="s">
        <v>12</v>
      </c>
      <c r="D920" s="14" t="s">
        <v>13</v>
      </c>
      <c r="E920" s="15">
        <v>31090</v>
      </c>
      <c r="F920" s="14" t="s">
        <v>9</v>
      </c>
      <c r="G920" s="14" t="s">
        <v>20</v>
      </c>
      <c r="H920" s="14" t="s">
        <v>920</v>
      </c>
      <c r="I920" s="14" t="s">
        <v>922</v>
      </c>
      <c r="J920" s="14" t="s">
        <v>921</v>
      </c>
      <c r="K920" s="14">
        <v>40</v>
      </c>
      <c r="L920" s="14">
        <v>4</v>
      </c>
      <c r="M920" s="14">
        <v>31</v>
      </c>
      <c r="N920" s="14">
        <v>29</v>
      </c>
      <c r="O920" s="14">
        <v>11</v>
      </c>
    </row>
    <row r="921" spans="1:15" x14ac:dyDescent="0.3">
      <c r="A921" s="14" t="s">
        <v>824</v>
      </c>
      <c r="B921" s="14">
        <v>59</v>
      </c>
      <c r="C921" s="14" t="s">
        <v>12</v>
      </c>
      <c r="D921" s="14" t="s">
        <v>19</v>
      </c>
      <c r="E921" s="15">
        <v>101420</v>
      </c>
      <c r="F921" s="14" t="s">
        <v>904</v>
      </c>
      <c r="G921" s="14" t="s">
        <v>14</v>
      </c>
      <c r="H921" s="14" t="s">
        <v>919</v>
      </c>
      <c r="I921" s="14" t="s">
        <v>916</v>
      </c>
      <c r="J921" s="14" t="s">
        <v>915</v>
      </c>
      <c r="K921" s="14">
        <v>60</v>
      </c>
      <c r="L921" s="14">
        <v>6</v>
      </c>
      <c r="M921" s="14">
        <v>25</v>
      </c>
      <c r="N921" s="14">
        <v>9</v>
      </c>
      <c r="O921" s="14">
        <v>5</v>
      </c>
    </row>
    <row r="922" spans="1:15" x14ac:dyDescent="0.3">
      <c r="A922" s="14" t="s">
        <v>825</v>
      </c>
      <c r="B922" s="14">
        <v>34</v>
      </c>
      <c r="C922" s="14" t="s">
        <v>7</v>
      </c>
      <c r="D922" s="14" t="s">
        <v>50</v>
      </c>
      <c r="E922" s="15">
        <v>54780</v>
      </c>
      <c r="F922" s="14" t="s">
        <v>904</v>
      </c>
      <c r="G922" s="14" t="s">
        <v>25</v>
      </c>
      <c r="H922" s="14" t="s">
        <v>919</v>
      </c>
      <c r="I922" s="14" t="s">
        <v>922</v>
      </c>
      <c r="J922" s="14" t="s">
        <v>915</v>
      </c>
      <c r="K922" s="14">
        <v>40</v>
      </c>
      <c r="L922" s="14">
        <v>4</v>
      </c>
      <c r="M922" s="14">
        <v>15</v>
      </c>
      <c r="N922" s="14">
        <v>11</v>
      </c>
      <c r="O922" s="14">
        <v>5</v>
      </c>
    </row>
    <row r="923" spans="1:15" x14ac:dyDescent="0.3">
      <c r="A923" s="14" t="s">
        <v>826</v>
      </c>
      <c r="B923" s="14">
        <v>28</v>
      </c>
      <c r="C923" s="14" t="s">
        <v>12</v>
      </c>
      <c r="D923" s="14" t="s">
        <v>17</v>
      </c>
      <c r="E923" s="15">
        <v>63560</v>
      </c>
      <c r="F923" s="14" t="s">
        <v>904</v>
      </c>
      <c r="G923" s="14" t="s">
        <v>20</v>
      </c>
      <c r="H923" s="14" t="s">
        <v>919</v>
      </c>
      <c r="I923" s="14" t="s">
        <v>916</v>
      </c>
      <c r="J923" s="14" t="s">
        <v>921</v>
      </c>
      <c r="K923" s="14">
        <v>0</v>
      </c>
      <c r="L923" s="14">
        <v>0</v>
      </c>
      <c r="M923" s="14">
        <v>5</v>
      </c>
      <c r="N923" s="14">
        <v>4</v>
      </c>
      <c r="O923" s="14">
        <v>0</v>
      </c>
    </row>
    <row r="924" spans="1:15" x14ac:dyDescent="0.3">
      <c r="A924" s="14" t="s">
        <v>827</v>
      </c>
      <c r="B924" s="14">
        <v>44</v>
      </c>
      <c r="C924" s="14" t="s">
        <v>7</v>
      </c>
      <c r="D924" s="14" t="s">
        <v>24</v>
      </c>
      <c r="E924" s="15">
        <v>68480</v>
      </c>
      <c r="F924" s="14" t="s">
        <v>9</v>
      </c>
      <c r="G924" s="14" t="s">
        <v>25</v>
      </c>
      <c r="H924" s="14" t="s">
        <v>920</v>
      </c>
      <c r="I924" s="14" t="s">
        <v>922</v>
      </c>
      <c r="J924" s="14" t="s">
        <v>915</v>
      </c>
      <c r="K924" s="14">
        <v>10</v>
      </c>
      <c r="L924" s="14">
        <v>1</v>
      </c>
      <c r="M924" s="14">
        <v>26</v>
      </c>
      <c r="N924" s="14">
        <v>25</v>
      </c>
      <c r="O924" s="14">
        <v>14</v>
      </c>
    </row>
    <row r="925" spans="1:15" x14ac:dyDescent="0.3">
      <c r="A925" s="14" t="s">
        <v>828</v>
      </c>
      <c r="B925" s="14">
        <v>34</v>
      </c>
      <c r="C925" s="14" t="s">
        <v>12</v>
      </c>
      <c r="D925" s="14" t="s">
        <v>17</v>
      </c>
      <c r="E925" s="15">
        <v>99460</v>
      </c>
      <c r="F925" s="14" t="s">
        <v>904</v>
      </c>
      <c r="G925" s="14" t="s">
        <v>20</v>
      </c>
      <c r="H925" s="14" t="s">
        <v>920</v>
      </c>
      <c r="I925" s="14" t="s">
        <v>918</v>
      </c>
      <c r="J925" s="14" t="s">
        <v>915</v>
      </c>
      <c r="K925" s="14">
        <v>40</v>
      </c>
      <c r="L925" s="14">
        <v>4</v>
      </c>
      <c r="M925" s="14">
        <v>14</v>
      </c>
      <c r="N925" s="14">
        <v>10</v>
      </c>
      <c r="O925" s="14">
        <v>1</v>
      </c>
    </row>
    <row r="926" spans="1:15" x14ac:dyDescent="0.3">
      <c r="A926" s="14" t="s">
        <v>829</v>
      </c>
      <c r="B926" s="14">
        <v>35</v>
      </c>
      <c r="C926" s="14" t="s">
        <v>7</v>
      </c>
      <c r="D926" s="14" t="s">
        <v>48</v>
      </c>
      <c r="E926" s="15">
        <v>100420</v>
      </c>
      <c r="F926" s="14" t="s">
        <v>22</v>
      </c>
      <c r="G926" s="14" t="s">
        <v>25</v>
      </c>
      <c r="H926" s="14" t="s">
        <v>920</v>
      </c>
      <c r="I926" s="14" t="s">
        <v>918</v>
      </c>
      <c r="J926" s="14" t="s">
        <v>921</v>
      </c>
      <c r="K926" s="14">
        <v>0</v>
      </c>
      <c r="L926" s="14">
        <v>0</v>
      </c>
      <c r="M926" s="14">
        <v>4</v>
      </c>
      <c r="N926" s="14">
        <v>3</v>
      </c>
      <c r="O926" s="14">
        <v>2</v>
      </c>
    </row>
    <row r="927" spans="1:15" x14ac:dyDescent="0.3">
      <c r="A927" s="14" t="s">
        <v>830</v>
      </c>
      <c r="B927" s="14">
        <v>42</v>
      </c>
      <c r="C927" s="14" t="s">
        <v>7</v>
      </c>
      <c r="D927" s="14" t="s">
        <v>63</v>
      </c>
      <c r="E927" s="15">
        <v>39650</v>
      </c>
      <c r="F927" s="14" t="s">
        <v>22</v>
      </c>
      <c r="G927" s="14" t="s">
        <v>20</v>
      </c>
      <c r="H927" s="14" t="s">
        <v>919</v>
      </c>
      <c r="I927" s="14" t="s">
        <v>918</v>
      </c>
      <c r="J927" s="14" t="s">
        <v>921</v>
      </c>
      <c r="K927" s="14">
        <v>60</v>
      </c>
      <c r="L927" s="14">
        <v>6</v>
      </c>
      <c r="M927" s="14">
        <v>18</v>
      </c>
      <c r="N927" s="14">
        <v>1</v>
      </c>
      <c r="O927" s="14">
        <v>0</v>
      </c>
    </row>
    <row r="928" spans="1:15" x14ac:dyDescent="0.3">
      <c r="A928" s="14" t="s">
        <v>831</v>
      </c>
      <c r="B928" s="14">
        <v>43</v>
      </c>
      <c r="C928" s="14" t="s">
        <v>7</v>
      </c>
      <c r="D928" s="14" t="s">
        <v>45</v>
      </c>
      <c r="E928" s="15">
        <v>56250</v>
      </c>
      <c r="F928" s="14" t="s">
        <v>22</v>
      </c>
      <c r="G928" s="14" t="s">
        <v>25</v>
      </c>
      <c r="H928" s="14" t="s">
        <v>63</v>
      </c>
      <c r="I928" s="14" t="s">
        <v>916</v>
      </c>
      <c r="J928" s="14" t="s">
        <v>915</v>
      </c>
      <c r="K928" s="14">
        <v>30</v>
      </c>
      <c r="L928" s="14">
        <v>3</v>
      </c>
      <c r="M928" s="14">
        <v>23</v>
      </c>
      <c r="N928" s="14">
        <v>21</v>
      </c>
      <c r="O928" s="14">
        <v>15</v>
      </c>
    </row>
    <row r="929" spans="1:15" x14ac:dyDescent="0.3">
      <c r="A929" s="14" t="s">
        <v>926</v>
      </c>
      <c r="B929" s="14">
        <v>36</v>
      </c>
      <c r="C929" s="14" t="s">
        <v>12</v>
      </c>
      <c r="D929" s="14" t="s">
        <v>923</v>
      </c>
      <c r="E929" s="15">
        <v>57640</v>
      </c>
      <c r="F929" s="14" t="s">
        <v>904</v>
      </c>
      <c r="G929" s="14" t="s">
        <v>25</v>
      </c>
      <c r="H929" s="14" t="s">
        <v>920</v>
      </c>
      <c r="I929" s="14" t="s">
        <v>916</v>
      </c>
      <c r="J929" s="14" t="s">
        <v>921</v>
      </c>
      <c r="K929" s="14">
        <v>90</v>
      </c>
      <c r="L929" s="14">
        <v>9</v>
      </c>
      <c r="M929" s="14">
        <v>18</v>
      </c>
      <c r="N929" s="14">
        <v>16</v>
      </c>
      <c r="O929" s="14">
        <v>5</v>
      </c>
    </row>
    <row r="930" spans="1:15" x14ac:dyDescent="0.3">
      <c r="A930" s="14" t="s">
        <v>832</v>
      </c>
      <c r="B930" s="14">
        <v>44</v>
      </c>
      <c r="C930" s="14" t="s">
        <v>12</v>
      </c>
      <c r="D930" s="14" t="s">
        <v>32</v>
      </c>
      <c r="E930" s="15">
        <v>43150</v>
      </c>
      <c r="F930" s="14" t="s">
        <v>904</v>
      </c>
      <c r="G930" s="14" t="s">
        <v>25</v>
      </c>
      <c r="H930" s="14" t="s">
        <v>919</v>
      </c>
      <c r="I930" s="14" t="s">
        <v>918</v>
      </c>
      <c r="J930" s="14" t="s">
        <v>915</v>
      </c>
      <c r="K930" s="14">
        <v>10</v>
      </c>
      <c r="L930" s="14">
        <v>1</v>
      </c>
      <c r="M930" s="14">
        <v>10</v>
      </c>
      <c r="N930" s="14">
        <v>10</v>
      </c>
      <c r="O930" s="14">
        <v>0</v>
      </c>
    </row>
    <row r="931" spans="1:15" x14ac:dyDescent="0.3">
      <c r="A931" s="14" t="s">
        <v>833</v>
      </c>
      <c r="B931" s="14">
        <v>28</v>
      </c>
      <c r="C931" s="14" t="s">
        <v>12</v>
      </c>
      <c r="D931" s="14" t="s">
        <v>45</v>
      </c>
      <c r="E931" s="15">
        <v>106080</v>
      </c>
      <c r="F931" s="14" t="s">
        <v>9</v>
      </c>
      <c r="G931" s="14" t="s">
        <v>25</v>
      </c>
      <c r="H931" s="14" t="s">
        <v>920</v>
      </c>
      <c r="I931" s="14" t="s">
        <v>918</v>
      </c>
      <c r="J931" s="14" t="s">
        <v>921</v>
      </c>
      <c r="K931" s="14">
        <v>10</v>
      </c>
      <c r="L931" s="14">
        <v>1</v>
      </c>
      <c r="M931" s="14">
        <v>2</v>
      </c>
      <c r="N931" s="14">
        <v>2</v>
      </c>
      <c r="O931" s="14">
        <v>2</v>
      </c>
    </row>
    <row r="932" spans="1:15" x14ac:dyDescent="0.3">
      <c r="A932" s="14" t="s">
        <v>834</v>
      </c>
      <c r="B932" s="14">
        <v>51</v>
      </c>
      <c r="C932" s="14" t="s">
        <v>7</v>
      </c>
      <c r="D932" s="14" t="s">
        <v>45</v>
      </c>
      <c r="E932" s="15">
        <v>29590</v>
      </c>
      <c r="F932" s="14" t="s">
        <v>9</v>
      </c>
      <c r="G932" s="14" t="s">
        <v>46</v>
      </c>
      <c r="H932" s="14" t="s">
        <v>919</v>
      </c>
      <c r="I932" s="14" t="s">
        <v>916</v>
      </c>
      <c r="J932" s="14" t="s">
        <v>915</v>
      </c>
      <c r="K932" s="14">
        <v>0</v>
      </c>
      <c r="L932" s="14">
        <v>0</v>
      </c>
      <c r="M932" s="14">
        <v>8</v>
      </c>
      <c r="N932" s="14">
        <v>7</v>
      </c>
      <c r="O932" s="14">
        <v>7</v>
      </c>
    </row>
    <row r="933" spans="1:15" x14ac:dyDescent="0.3">
      <c r="A933" s="14" t="s">
        <v>835</v>
      </c>
      <c r="B933" s="14">
        <v>30</v>
      </c>
      <c r="C933" s="14" t="s">
        <v>12</v>
      </c>
      <c r="D933" s="14" t="s">
        <v>19</v>
      </c>
      <c r="E933" s="15">
        <v>86240</v>
      </c>
      <c r="F933" s="14" t="s">
        <v>9</v>
      </c>
      <c r="G933" s="14" t="s">
        <v>25</v>
      </c>
      <c r="H933" s="14" t="s">
        <v>919</v>
      </c>
      <c r="I933" s="14" t="s">
        <v>916</v>
      </c>
      <c r="J933" s="14" t="s">
        <v>921</v>
      </c>
      <c r="K933" s="14">
        <v>70</v>
      </c>
      <c r="L933" s="14">
        <v>7</v>
      </c>
      <c r="M933" s="14">
        <v>10</v>
      </c>
      <c r="N933" s="14">
        <v>8</v>
      </c>
      <c r="O933" s="14">
        <v>1</v>
      </c>
    </row>
    <row r="934" spans="1:15" x14ac:dyDescent="0.3">
      <c r="A934" s="14" t="s">
        <v>836</v>
      </c>
      <c r="B934" s="14">
        <v>29</v>
      </c>
      <c r="C934" s="14" t="s">
        <v>7</v>
      </c>
      <c r="D934" s="14" t="s">
        <v>29</v>
      </c>
      <c r="E934" s="15">
        <v>36480</v>
      </c>
      <c r="F934" s="14" t="s">
        <v>22</v>
      </c>
      <c r="G934" s="14" t="s">
        <v>10</v>
      </c>
      <c r="H934" s="14" t="s">
        <v>917</v>
      </c>
      <c r="I934" s="14" t="s">
        <v>922</v>
      </c>
      <c r="J934" s="14" t="s">
        <v>921</v>
      </c>
      <c r="K934" s="14">
        <v>30</v>
      </c>
      <c r="L934" s="14">
        <v>3</v>
      </c>
      <c r="M934" s="14">
        <v>10</v>
      </c>
      <c r="N934" s="14">
        <v>7</v>
      </c>
      <c r="O934" s="14">
        <v>7</v>
      </c>
    </row>
    <row r="935" spans="1:15" x14ac:dyDescent="0.3">
      <c r="A935" s="14" t="s">
        <v>837</v>
      </c>
      <c r="B935" s="14">
        <v>28</v>
      </c>
      <c r="C935" s="14" t="s">
        <v>12</v>
      </c>
      <c r="D935" s="14" t="s">
        <v>19</v>
      </c>
      <c r="E935" s="15">
        <v>48590</v>
      </c>
      <c r="F935" s="14" t="s">
        <v>904</v>
      </c>
      <c r="G935" s="14" t="s">
        <v>25</v>
      </c>
      <c r="H935" s="14" t="s">
        <v>917</v>
      </c>
      <c r="I935" s="14" t="s">
        <v>916</v>
      </c>
      <c r="J935" s="14" t="s">
        <v>915</v>
      </c>
      <c r="K935" s="14">
        <v>20</v>
      </c>
      <c r="L935" s="14">
        <v>2</v>
      </c>
      <c r="M935" s="14">
        <v>5</v>
      </c>
      <c r="N935" s="14">
        <v>3</v>
      </c>
      <c r="O935" s="14">
        <v>1</v>
      </c>
    </row>
    <row r="936" spans="1:15" x14ac:dyDescent="0.3">
      <c r="A936" s="14" t="s">
        <v>489</v>
      </c>
      <c r="B936" s="14">
        <v>25</v>
      </c>
      <c r="C936" s="14" t="s">
        <v>7</v>
      </c>
      <c r="D936" s="14" t="s">
        <v>37</v>
      </c>
      <c r="E936" s="15">
        <v>41670</v>
      </c>
      <c r="F936" s="14" t="s">
        <v>22</v>
      </c>
      <c r="G936" s="14" t="s">
        <v>14</v>
      </c>
      <c r="H936" s="14" t="s">
        <v>919</v>
      </c>
      <c r="I936" s="14" t="s">
        <v>916</v>
      </c>
      <c r="J936" s="14" t="s">
        <v>915</v>
      </c>
      <c r="K936" s="14">
        <v>10</v>
      </c>
      <c r="L936" s="14">
        <v>1</v>
      </c>
      <c r="M936" s="14">
        <v>2</v>
      </c>
      <c r="N936" s="14">
        <v>2</v>
      </c>
      <c r="O936" s="14">
        <v>2</v>
      </c>
    </row>
    <row r="937" spans="1:15" x14ac:dyDescent="0.3">
      <c r="A937" s="14" t="s">
        <v>925</v>
      </c>
      <c r="B937" s="14">
        <v>32</v>
      </c>
      <c r="C937" s="14" t="s">
        <v>12</v>
      </c>
      <c r="D937" s="14" t="s">
        <v>24</v>
      </c>
      <c r="E937" s="15">
        <v>107340</v>
      </c>
      <c r="F937" s="14" t="s">
        <v>22</v>
      </c>
      <c r="G937" s="14" t="s">
        <v>25</v>
      </c>
      <c r="H937" s="14" t="s">
        <v>919</v>
      </c>
      <c r="I937" s="14" t="s">
        <v>918</v>
      </c>
      <c r="J937" s="14" t="s">
        <v>915</v>
      </c>
      <c r="K937" s="14">
        <v>10</v>
      </c>
      <c r="L937" s="14">
        <v>1</v>
      </c>
      <c r="M937" s="14">
        <v>10</v>
      </c>
      <c r="N937" s="14">
        <v>10</v>
      </c>
      <c r="O937" s="14">
        <v>0</v>
      </c>
    </row>
    <row r="938" spans="1:15" x14ac:dyDescent="0.3">
      <c r="A938" s="14" t="s">
        <v>641</v>
      </c>
      <c r="B938" s="14">
        <v>45</v>
      </c>
      <c r="C938" s="14" t="s">
        <v>7</v>
      </c>
      <c r="D938" s="14" t="s">
        <v>45</v>
      </c>
      <c r="E938" s="15">
        <v>62280</v>
      </c>
      <c r="F938" s="14" t="s">
        <v>22</v>
      </c>
      <c r="G938" s="14" t="s">
        <v>14</v>
      </c>
      <c r="H938" s="14" t="s">
        <v>919</v>
      </c>
      <c r="I938" s="14" t="s">
        <v>916</v>
      </c>
      <c r="J938" s="14" t="s">
        <v>915</v>
      </c>
      <c r="K938" s="14">
        <v>30</v>
      </c>
      <c r="L938" s="14">
        <v>3</v>
      </c>
      <c r="M938" s="14">
        <v>22</v>
      </c>
      <c r="N938" s="14">
        <v>0</v>
      </c>
      <c r="O938" s="14">
        <v>0</v>
      </c>
    </row>
    <row r="939" spans="1:15" x14ac:dyDescent="0.3">
      <c r="A939" s="14" t="s">
        <v>838</v>
      </c>
      <c r="B939" s="14">
        <v>39</v>
      </c>
      <c r="C939" s="14" t="s">
        <v>12</v>
      </c>
      <c r="D939" s="14" t="s">
        <v>45</v>
      </c>
      <c r="E939" s="15">
        <v>37920</v>
      </c>
      <c r="F939" s="14" t="s">
        <v>904</v>
      </c>
      <c r="G939" s="14" t="s">
        <v>10</v>
      </c>
      <c r="H939" s="14" t="s">
        <v>919</v>
      </c>
      <c r="I939" s="14" t="s">
        <v>922</v>
      </c>
      <c r="J939" s="14" t="s">
        <v>921</v>
      </c>
      <c r="K939" s="14">
        <v>60</v>
      </c>
      <c r="L939" s="14">
        <v>6</v>
      </c>
      <c r="M939" s="14">
        <v>21</v>
      </c>
      <c r="N939" s="14">
        <v>19</v>
      </c>
      <c r="O939" s="14">
        <v>15</v>
      </c>
    </row>
    <row r="940" spans="1:15" x14ac:dyDescent="0.3">
      <c r="A940" s="14" t="s">
        <v>839</v>
      </c>
      <c r="B940" s="14">
        <v>58</v>
      </c>
      <c r="C940" s="14" t="s">
        <v>7</v>
      </c>
      <c r="D940" s="14" t="s">
        <v>19</v>
      </c>
      <c r="E940" s="15">
        <v>75970</v>
      </c>
      <c r="F940" s="14" t="s">
        <v>904</v>
      </c>
      <c r="G940" s="14" t="s">
        <v>10</v>
      </c>
      <c r="H940" s="14" t="s">
        <v>920</v>
      </c>
      <c r="I940" s="14" t="s">
        <v>922</v>
      </c>
      <c r="J940" s="14" t="s">
        <v>915</v>
      </c>
      <c r="K940" s="14">
        <v>10</v>
      </c>
      <c r="L940" s="14">
        <v>1</v>
      </c>
      <c r="M940" s="14">
        <v>2</v>
      </c>
      <c r="N940" s="14">
        <v>2</v>
      </c>
      <c r="O940" s="14">
        <v>2</v>
      </c>
    </row>
    <row r="941" spans="1:15" x14ac:dyDescent="0.3">
      <c r="A941" s="14" t="s">
        <v>840</v>
      </c>
      <c r="B941" s="14">
        <v>32</v>
      </c>
      <c r="C941" s="14" t="s">
        <v>7</v>
      </c>
      <c r="D941" s="14" t="s">
        <v>48</v>
      </c>
      <c r="E941" s="15">
        <v>92010</v>
      </c>
      <c r="F941" s="14" t="s">
        <v>9</v>
      </c>
      <c r="G941" s="14" t="s">
        <v>20</v>
      </c>
      <c r="H941" s="14" t="s">
        <v>920</v>
      </c>
      <c r="I941" s="14" t="s">
        <v>918</v>
      </c>
      <c r="J941" s="14" t="s">
        <v>915</v>
      </c>
      <c r="K941" s="14">
        <v>10</v>
      </c>
      <c r="L941" s="14">
        <v>1</v>
      </c>
      <c r="M941" s="14">
        <v>10</v>
      </c>
      <c r="N941" s="14">
        <v>10</v>
      </c>
      <c r="O941" s="14">
        <v>1</v>
      </c>
    </row>
    <row r="942" spans="1:15" x14ac:dyDescent="0.3">
      <c r="A942" s="14" t="s">
        <v>841</v>
      </c>
      <c r="B942" s="14">
        <v>39</v>
      </c>
      <c r="C942" s="14" t="s">
        <v>12</v>
      </c>
      <c r="D942" s="14" t="s">
        <v>13</v>
      </c>
      <c r="E942" s="15">
        <v>69860</v>
      </c>
      <c r="F942" s="14" t="s">
        <v>9</v>
      </c>
      <c r="G942" s="14" t="s">
        <v>14</v>
      </c>
      <c r="H942" s="14" t="s">
        <v>919</v>
      </c>
      <c r="I942" s="14" t="s">
        <v>916</v>
      </c>
      <c r="J942" s="14" t="s">
        <v>915</v>
      </c>
      <c r="K942" s="14">
        <v>0</v>
      </c>
      <c r="L942" s="14">
        <v>0</v>
      </c>
      <c r="M942" s="14">
        <v>6</v>
      </c>
      <c r="N942" s="14">
        <v>5</v>
      </c>
      <c r="O942" s="14">
        <v>0</v>
      </c>
    </row>
    <row r="943" spans="1:15" x14ac:dyDescent="0.3">
      <c r="A943" s="14" t="s">
        <v>842</v>
      </c>
      <c r="B943" s="14">
        <v>30</v>
      </c>
      <c r="C943" s="14" t="s">
        <v>12</v>
      </c>
      <c r="D943" s="14" t="s">
        <v>37</v>
      </c>
      <c r="E943" s="15">
        <v>59560</v>
      </c>
      <c r="F943" s="14" t="s">
        <v>904</v>
      </c>
      <c r="G943" s="14" t="s">
        <v>59</v>
      </c>
      <c r="H943" s="14" t="s">
        <v>917</v>
      </c>
      <c r="I943" s="14" t="s">
        <v>918</v>
      </c>
      <c r="J943" s="14" t="s">
        <v>915</v>
      </c>
      <c r="K943" s="14">
        <v>0</v>
      </c>
      <c r="L943" s="14">
        <v>0</v>
      </c>
      <c r="M943" s="14">
        <v>10</v>
      </c>
      <c r="N943" s="14">
        <v>9</v>
      </c>
      <c r="O943" s="14">
        <v>6</v>
      </c>
    </row>
    <row r="944" spans="1:15" x14ac:dyDescent="0.3">
      <c r="A944" s="14" t="s">
        <v>924</v>
      </c>
      <c r="B944" s="14">
        <v>36</v>
      </c>
      <c r="C944" s="14" t="s">
        <v>7</v>
      </c>
      <c r="D944" s="14" t="s">
        <v>923</v>
      </c>
      <c r="E944" s="15">
        <v>114810</v>
      </c>
      <c r="F944" s="14" t="s">
        <v>9</v>
      </c>
      <c r="G944" s="14" t="s">
        <v>59</v>
      </c>
      <c r="H944" s="14" t="s">
        <v>917</v>
      </c>
      <c r="I944" s="14" t="s">
        <v>918</v>
      </c>
      <c r="J944" s="14" t="s">
        <v>915</v>
      </c>
      <c r="K944" s="14">
        <v>30</v>
      </c>
      <c r="L944" s="14">
        <v>3</v>
      </c>
      <c r="M944" s="14">
        <v>10</v>
      </c>
      <c r="N944" s="14">
        <v>7</v>
      </c>
      <c r="O944" s="14">
        <v>1</v>
      </c>
    </row>
    <row r="945" spans="1:15" x14ac:dyDescent="0.3">
      <c r="A945" s="14" t="s">
        <v>843</v>
      </c>
      <c r="B945" s="14">
        <v>46</v>
      </c>
      <c r="C945" s="14" t="s">
        <v>7</v>
      </c>
      <c r="D945" s="14" t="s">
        <v>63</v>
      </c>
      <c r="E945" s="15">
        <v>66870</v>
      </c>
      <c r="F945" s="14" t="s">
        <v>904</v>
      </c>
      <c r="G945" s="14" t="s">
        <v>14</v>
      </c>
      <c r="H945" s="14" t="s">
        <v>920</v>
      </c>
      <c r="I945" s="14" t="s">
        <v>916</v>
      </c>
      <c r="J945" s="14" t="s">
        <v>915</v>
      </c>
      <c r="K945" s="14">
        <v>60</v>
      </c>
      <c r="L945" s="14">
        <v>6</v>
      </c>
      <c r="M945" s="14">
        <v>10</v>
      </c>
      <c r="N945" s="14">
        <v>7</v>
      </c>
      <c r="O945" s="14">
        <v>5</v>
      </c>
    </row>
    <row r="946" spans="1:15" x14ac:dyDescent="0.3">
      <c r="A946" s="14" t="s">
        <v>844</v>
      </c>
      <c r="B946" s="14">
        <v>28</v>
      </c>
      <c r="C946" s="14" t="s">
        <v>12</v>
      </c>
      <c r="D946" s="14" t="s">
        <v>13</v>
      </c>
      <c r="E946" s="15">
        <v>113790</v>
      </c>
      <c r="F946" s="14" t="s">
        <v>9</v>
      </c>
      <c r="G946" s="14" t="s">
        <v>14</v>
      </c>
      <c r="H946" s="14" t="s">
        <v>920</v>
      </c>
      <c r="I946" s="14" t="s">
        <v>918</v>
      </c>
      <c r="J946" s="14" t="s">
        <v>915</v>
      </c>
      <c r="K946" s="14">
        <v>0</v>
      </c>
      <c r="L946" s="14">
        <v>0</v>
      </c>
      <c r="M946" s="14">
        <v>10</v>
      </c>
      <c r="N946" s="14">
        <v>9</v>
      </c>
      <c r="O946" s="14">
        <v>7</v>
      </c>
    </row>
    <row r="947" spans="1:15" x14ac:dyDescent="0.3">
      <c r="A947" s="14" t="s">
        <v>845</v>
      </c>
      <c r="B947" s="14">
        <v>50</v>
      </c>
      <c r="C947" s="14" t="s">
        <v>12</v>
      </c>
      <c r="D947" s="14" t="s">
        <v>13</v>
      </c>
      <c r="E947" s="15">
        <v>38250</v>
      </c>
      <c r="F947" s="14" t="s">
        <v>9</v>
      </c>
      <c r="G947" s="14" t="s">
        <v>25</v>
      </c>
      <c r="H947" s="14" t="s">
        <v>920</v>
      </c>
      <c r="I947" s="14" t="s">
        <v>918</v>
      </c>
      <c r="J947" s="14" t="s">
        <v>921</v>
      </c>
      <c r="K947" s="14">
        <v>40</v>
      </c>
      <c r="L947" s="14">
        <v>4</v>
      </c>
      <c r="M947" s="14">
        <v>25</v>
      </c>
      <c r="N947" s="14">
        <v>3</v>
      </c>
      <c r="O947" s="14">
        <v>1</v>
      </c>
    </row>
    <row r="948" spans="1:15" x14ac:dyDescent="0.3">
      <c r="A948" s="14" t="s">
        <v>846</v>
      </c>
      <c r="B948" s="14">
        <v>40</v>
      </c>
      <c r="C948" s="14" t="s">
        <v>12</v>
      </c>
      <c r="D948" s="14" t="s">
        <v>24</v>
      </c>
      <c r="E948" s="15">
        <v>48090</v>
      </c>
      <c r="F948" s="14" t="s">
        <v>904</v>
      </c>
      <c r="G948" s="14" t="s">
        <v>14</v>
      </c>
      <c r="H948" s="14" t="s">
        <v>63</v>
      </c>
      <c r="I948" s="14" t="s">
        <v>916</v>
      </c>
      <c r="J948" s="14" t="s">
        <v>921</v>
      </c>
      <c r="K948" s="14">
        <v>20</v>
      </c>
      <c r="L948" s="14">
        <v>2</v>
      </c>
      <c r="M948" s="14">
        <v>9</v>
      </c>
      <c r="N948" s="14">
        <v>5</v>
      </c>
      <c r="O948" s="14">
        <v>1</v>
      </c>
    </row>
    <row r="949" spans="1:15" x14ac:dyDescent="0.3">
      <c r="A949" s="14" t="s">
        <v>801</v>
      </c>
      <c r="B949" s="14">
        <v>52</v>
      </c>
      <c r="C949" s="14" t="s">
        <v>7</v>
      </c>
      <c r="D949" s="14" t="s">
        <v>29</v>
      </c>
      <c r="E949" s="15">
        <v>99630</v>
      </c>
      <c r="F949" s="14" t="s">
        <v>22</v>
      </c>
      <c r="G949" s="14" t="s">
        <v>20</v>
      </c>
      <c r="H949" s="14" t="s">
        <v>920</v>
      </c>
      <c r="I949" s="14" t="s">
        <v>916</v>
      </c>
      <c r="J949" s="14" t="s">
        <v>921</v>
      </c>
      <c r="K949" s="14">
        <v>90</v>
      </c>
      <c r="L949" s="14">
        <v>9</v>
      </c>
      <c r="M949" s="14">
        <v>10</v>
      </c>
      <c r="N949" s="14">
        <v>8</v>
      </c>
      <c r="O949" s="14">
        <v>7</v>
      </c>
    </row>
    <row r="950" spans="1:15" x14ac:dyDescent="0.3">
      <c r="A950" s="14" t="s">
        <v>847</v>
      </c>
      <c r="B950" s="14">
        <v>30</v>
      </c>
      <c r="C950" s="14" t="s">
        <v>12</v>
      </c>
      <c r="D950" s="14" t="s">
        <v>50</v>
      </c>
      <c r="E950" s="15">
        <v>86340</v>
      </c>
      <c r="F950" s="14" t="s">
        <v>9</v>
      </c>
      <c r="G950" s="14" t="s">
        <v>10</v>
      </c>
      <c r="H950" s="14" t="s">
        <v>919</v>
      </c>
      <c r="I950" s="14" t="s">
        <v>918</v>
      </c>
      <c r="J950" s="14" t="s">
        <v>921</v>
      </c>
      <c r="K950" s="14">
        <v>10</v>
      </c>
      <c r="L950" s="14">
        <v>1</v>
      </c>
      <c r="M950" s="14">
        <v>9</v>
      </c>
      <c r="N950" s="14">
        <v>9</v>
      </c>
      <c r="O950" s="14">
        <v>0</v>
      </c>
    </row>
    <row r="951" spans="1:15" x14ac:dyDescent="0.3">
      <c r="A951" s="14" t="s">
        <v>848</v>
      </c>
      <c r="B951" s="14">
        <v>39</v>
      </c>
      <c r="C951" s="14" t="s">
        <v>7</v>
      </c>
      <c r="D951" s="14" t="s">
        <v>24</v>
      </c>
      <c r="E951" s="15">
        <v>88590</v>
      </c>
      <c r="F951" s="14" t="s">
        <v>22</v>
      </c>
      <c r="G951" s="14" t="s">
        <v>25</v>
      </c>
      <c r="H951" s="14" t="s">
        <v>920</v>
      </c>
      <c r="I951" s="14" t="s">
        <v>916</v>
      </c>
      <c r="J951" s="14" t="s">
        <v>915</v>
      </c>
      <c r="K951" s="14">
        <v>0</v>
      </c>
      <c r="L951" s="14">
        <v>0</v>
      </c>
      <c r="M951" s="14">
        <v>9</v>
      </c>
      <c r="N951" s="14">
        <v>8</v>
      </c>
      <c r="O951" s="14">
        <v>1</v>
      </c>
    </row>
    <row r="952" spans="1:15" x14ac:dyDescent="0.3">
      <c r="A952" s="14" t="s">
        <v>849</v>
      </c>
      <c r="B952" s="14">
        <v>31</v>
      </c>
      <c r="C952" s="14" t="s">
        <v>12</v>
      </c>
      <c r="D952" s="14" t="s">
        <v>29</v>
      </c>
      <c r="E952" s="15">
        <v>61100</v>
      </c>
      <c r="F952" s="14" t="s">
        <v>9</v>
      </c>
      <c r="G952" s="14" t="s">
        <v>25</v>
      </c>
      <c r="H952" s="14" t="s">
        <v>920</v>
      </c>
      <c r="I952" s="14" t="s">
        <v>922</v>
      </c>
      <c r="J952" s="14" t="s">
        <v>921</v>
      </c>
      <c r="K952" s="14">
        <v>10</v>
      </c>
      <c r="L952" s="14">
        <v>1</v>
      </c>
      <c r="M952" s="14">
        <v>10</v>
      </c>
      <c r="N952" s="14">
        <v>10</v>
      </c>
      <c r="O952" s="14">
        <v>9</v>
      </c>
    </row>
    <row r="953" spans="1:15" x14ac:dyDescent="0.3">
      <c r="A953" s="14" t="s">
        <v>616</v>
      </c>
      <c r="B953" s="14">
        <v>41</v>
      </c>
      <c r="C953" s="14" t="s">
        <v>7</v>
      </c>
      <c r="D953" s="14" t="s">
        <v>45</v>
      </c>
      <c r="E953" s="15">
        <v>71240</v>
      </c>
      <c r="F953" s="14" t="s">
        <v>9</v>
      </c>
      <c r="G953" s="14" t="s">
        <v>25</v>
      </c>
      <c r="H953" s="14" t="s">
        <v>919</v>
      </c>
      <c r="I953" s="14" t="s">
        <v>916</v>
      </c>
      <c r="J953" s="14" t="s">
        <v>915</v>
      </c>
      <c r="K953" s="14">
        <v>10</v>
      </c>
      <c r="L953" s="14">
        <v>1</v>
      </c>
      <c r="M953" s="14">
        <v>19</v>
      </c>
      <c r="N953" s="14">
        <v>19</v>
      </c>
      <c r="O953" s="14">
        <v>11</v>
      </c>
    </row>
    <row r="954" spans="1:15" x14ac:dyDescent="0.3">
      <c r="A954" s="14" t="s">
        <v>850</v>
      </c>
      <c r="B954" s="14">
        <v>31</v>
      </c>
      <c r="C954" s="14" t="s">
        <v>7</v>
      </c>
      <c r="D954" s="14" t="s">
        <v>29</v>
      </c>
      <c r="E954" s="15">
        <v>114650</v>
      </c>
      <c r="F954" s="14" t="s">
        <v>22</v>
      </c>
      <c r="G954" s="14" t="s">
        <v>14</v>
      </c>
      <c r="H954" s="14" t="s">
        <v>920</v>
      </c>
      <c r="I954" s="14" t="s">
        <v>916</v>
      </c>
      <c r="J954" s="14" t="s">
        <v>921</v>
      </c>
      <c r="K954" s="14">
        <v>10</v>
      </c>
      <c r="L954" s="14">
        <v>1</v>
      </c>
      <c r="M954" s="14">
        <v>3</v>
      </c>
      <c r="N954" s="14">
        <v>3</v>
      </c>
      <c r="O954" s="14">
        <v>2</v>
      </c>
    </row>
    <row r="955" spans="1:15" x14ac:dyDescent="0.3">
      <c r="A955" s="14" t="s">
        <v>851</v>
      </c>
      <c r="B955" s="14">
        <v>44</v>
      </c>
      <c r="C955" s="14" t="s">
        <v>7</v>
      </c>
      <c r="D955" s="14" t="s">
        <v>8</v>
      </c>
      <c r="E955" s="15">
        <v>76210</v>
      </c>
      <c r="F955" s="14" t="s">
        <v>22</v>
      </c>
      <c r="G955" s="14" t="s">
        <v>20</v>
      </c>
      <c r="H955" s="14" t="s">
        <v>920</v>
      </c>
      <c r="I955" s="14" t="s">
        <v>918</v>
      </c>
      <c r="J955" s="14" t="s">
        <v>915</v>
      </c>
      <c r="K955" s="14">
        <v>40</v>
      </c>
      <c r="L955" s="14">
        <v>4</v>
      </c>
      <c r="M955" s="14">
        <v>10</v>
      </c>
      <c r="N955" s="14">
        <v>3</v>
      </c>
      <c r="O955" s="14">
        <v>1</v>
      </c>
    </row>
    <row r="956" spans="1:15" x14ac:dyDescent="0.3">
      <c r="A956" s="14" t="s">
        <v>852</v>
      </c>
      <c r="B956" s="14">
        <v>42</v>
      </c>
      <c r="C956" s="14" t="s">
        <v>12</v>
      </c>
      <c r="D956" s="14" t="s">
        <v>17</v>
      </c>
      <c r="E956" s="15">
        <v>76900</v>
      </c>
      <c r="F956" s="14" t="s">
        <v>904</v>
      </c>
      <c r="G956" s="14" t="s">
        <v>46</v>
      </c>
      <c r="H956" s="14" t="s">
        <v>920</v>
      </c>
      <c r="I956" s="14" t="s">
        <v>918</v>
      </c>
      <c r="J956" s="14" t="s">
        <v>921</v>
      </c>
      <c r="K956" s="14">
        <v>0</v>
      </c>
      <c r="L956" s="14">
        <v>0</v>
      </c>
      <c r="M956" s="14">
        <v>21</v>
      </c>
      <c r="N956" s="14">
        <v>20</v>
      </c>
      <c r="O956" s="14">
        <v>2</v>
      </c>
    </row>
    <row r="957" spans="1:15" x14ac:dyDescent="0.3">
      <c r="A957" s="14" t="s">
        <v>853</v>
      </c>
      <c r="B957" s="14">
        <v>55</v>
      </c>
      <c r="C957" s="14" t="s">
        <v>12</v>
      </c>
      <c r="D957" s="14" t="s">
        <v>19</v>
      </c>
      <c r="E957" s="15">
        <v>116590</v>
      </c>
      <c r="F957" s="14" t="s">
        <v>904</v>
      </c>
      <c r="G957" s="14" t="s">
        <v>25</v>
      </c>
      <c r="H957" s="14" t="s">
        <v>919</v>
      </c>
      <c r="I957" s="14" t="s">
        <v>918</v>
      </c>
      <c r="J957" s="14" t="s">
        <v>915</v>
      </c>
      <c r="K957" s="14">
        <v>40</v>
      </c>
      <c r="L957" s="14">
        <v>4</v>
      </c>
      <c r="M957" s="14">
        <v>23</v>
      </c>
      <c r="N957" s="14">
        <v>19</v>
      </c>
      <c r="O957" s="14">
        <v>9</v>
      </c>
    </row>
    <row r="958" spans="1:15" x14ac:dyDescent="0.3">
      <c r="A958" s="14" t="s">
        <v>854</v>
      </c>
      <c r="B958" s="14">
        <v>56</v>
      </c>
      <c r="C958" s="14" t="s">
        <v>12</v>
      </c>
      <c r="D958" s="14" t="s">
        <v>37</v>
      </c>
      <c r="E958" s="15">
        <v>78390</v>
      </c>
      <c r="F958" s="14" t="s">
        <v>904</v>
      </c>
      <c r="G958" s="14" t="s">
        <v>20</v>
      </c>
      <c r="H958" s="14" t="s">
        <v>920</v>
      </c>
      <c r="I958" s="14" t="s">
        <v>916</v>
      </c>
      <c r="J958" s="14" t="s">
        <v>915</v>
      </c>
      <c r="K958" s="14">
        <v>60</v>
      </c>
      <c r="L958" s="14">
        <v>6</v>
      </c>
      <c r="M958" s="14">
        <v>36</v>
      </c>
      <c r="N958" s="14">
        <v>7</v>
      </c>
      <c r="O958" s="14">
        <v>7</v>
      </c>
    </row>
    <row r="959" spans="1:15" x14ac:dyDescent="0.3">
      <c r="A959" s="14" t="s">
        <v>855</v>
      </c>
      <c r="B959" s="14">
        <v>40</v>
      </c>
      <c r="C959" s="14" t="s">
        <v>12</v>
      </c>
      <c r="D959" s="14" t="s">
        <v>29</v>
      </c>
      <c r="E959" s="15">
        <v>103610</v>
      </c>
      <c r="F959" s="14" t="s">
        <v>904</v>
      </c>
      <c r="G959" s="14" t="s">
        <v>46</v>
      </c>
      <c r="H959" s="14" t="s">
        <v>920</v>
      </c>
      <c r="I959" s="14" t="s">
        <v>922</v>
      </c>
      <c r="J959" s="14" t="s">
        <v>915</v>
      </c>
      <c r="K959" s="14">
        <v>90</v>
      </c>
      <c r="L959" s="14">
        <v>9</v>
      </c>
      <c r="M959" s="14">
        <v>6</v>
      </c>
      <c r="N959" s="14">
        <v>4</v>
      </c>
      <c r="O959" s="14">
        <v>0</v>
      </c>
    </row>
    <row r="960" spans="1:15" x14ac:dyDescent="0.3">
      <c r="A960" s="14" t="s">
        <v>865</v>
      </c>
      <c r="B960" s="14">
        <v>34</v>
      </c>
      <c r="C960" s="14" t="s">
        <v>12</v>
      </c>
      <c r="D960" s="14" t="s">
        <v>37</v>
      </c>
      <c r="E960" s="15">
        <v>98110</v>
      </c>
      <c r="F960" s="14" t="s">
        <v>904</v>
      </c>
      <c r="G960" s="14" t="s">
        <v>59</v>
      </c>
      <c r="H960" s="14" t="s">
        <v>920</v>
      </c>
      <c r="I960" s="14" t="s">
        <v>922</v>
      </c>
      <c r="J960" s="14" t="s">
        <v>915</v>
      </c>
      <c r="K960" s="14">
        <v>0</v>
      </c>
      <c r="L960" s="14">
        <v>0</v>
      </c>
      <c r="M960" s="14">
        <v>10</v>
      </c>
      <c r="N960" s="14">
        <v>9</v>
      </c>
      <c r="O960" s="14">
        <v>1</v>
      </c>
    </row>
    <row r="961" spans="1:15" x14ac:dyDescent="0.3">
      <c r="A961" s="14" t="s">
        <v>200</v>
      </c>
      <c r="B961" s="14">
        <v>40</v>
      </c>
      <c r="C961" s="14" t="s">
        <v>7</v>
      </c>
      <c r="D961" s="14" t="s">
        <v>17</v>
      </c>
      <c r="E961" s="15">
        <v>33960</v>
      </c>
      <c r="F961" s="14" t="s">
        <v>904</v>
      </c>
      <c r="G961" s="14" t="s">
        <v>25</v>
      </c>
      <c r="H961" s="14" t="s">
        <v>920</v>
      </c>
      <c r="I961" s="14" t="s">
        <v>916</v>
      </c>
      <c r="J961" s="14" t="s">
        <v>915</v>
      </c>
      <c r="K961" s="14">
        <v>10</v>
      </c>
      <c r="L961" s="14">
        <v>1</v>
      </c>
      <c r="M961" s="14">
        <v>9</v>
      </c>
      <c r="N961" s="14">
        <v>9</v>
      </c>
      <c r="O961" s="14">
        <v>8</v>
      </c>
    </row>
    <row r="962" spans="1:15" x14ac:dyDescent="0.3">
      <c r="A962" s="14" t="s">
        <v>866</v>
      </c>
      <c r="B962" s="14">
        <v>41</v>
      </c>
      <c r="C962" s="14" t="s">
        <v>12</v>
      </c>
      <c r="D962" s="14" t="s">
        <v>29</v>
      </c>
      <c r="E962" s="15">
        <v>112110</v>
      </c>
      <c r="F962" s="14" t="s">
        <v>9</v>
      </c>
      <c r="G962" s="14" t="s">
        <v>25</v>
      </c>
      <c r="H962" s="14" t="s">
        <v>63</v>
      </c>
      <c r="I962" s="14" t="s">
        <v>922</v>
      </c>
      <c r="J962" s="14" t="s">
        <v>915</v>
      </c>
      <c r="K962" s="14">
        <v>0</v>
      </c>
      <c r="L962" s="14">
        <v>0</v>
      </c>
      <c r="M962" s="14">
        <v>10</v>
      </c>
      <c r="N962" s="14">
        <v>9</v>
      </c>
      <c r="O962" s="14">
        <v>1</v>
      </c>
    </row>
    <row r="963" spans="1:15" x14ac:dyDescent="0.3">
      <c r="A963" s="14" t="s">
        <v>867</v>
      </c>
      <c r="B963" s="14">
        <v>35</v>
      </c>
      <c r="C963" s="14" t="s">
        <v>7</v>
      </c>
      <c r="D963" s="14" t="s">
        <v>29</v>
      </c>
      <c r="E963" s="15">
        <v>59810</v>
      </c>
      <c r="F963" s="14" t="s">
        <v>904</v>
      </c>
      <c r="G963" s="14" t="s">
        <v>10</v>
      </c>
      <c r="H963" s="14" t="s">
        <v>920</v>
      </c>
      <c r="I963" s="14" t="s">
        <v>916</v>
      </c>
      <c r="J963" s="14" t="s">
        <v>921</v>
      </c>
      <c r="K963" s="14">
        <v>10</v>
      </c>
      <c r="L963" s="14">
        <v>1</v>
      </c>
      <c r="M963" s="14">
        <v>9</v>
      </c>
      <c r="N963" s="14">
        <v>9</v>
      </c>
      <c r="O963" s="14">
        <v>1</v>
      </c>
    </row>
    <row r="964" spans="1:15" x14ac:dyDescent="0.3">
      <c r="A964" s="14" t="s">
        <v>868</v>
      </c>
      <c r="B964" s="14">
        <v>51</v>
      </c>
      <c r="C964" s="14" t="s">
        <v>7</v>
      </c>
      <c r="D964" s="14" t="s">
        <v>19</v>
      </c>
      <c r="E964" s="15">
        <v>91310</v>
      </c>
      <c r="F964" s="14" t="s">
        <v>22</v>
      </c>
      <c r="G964" s="14" t="s">
        <v>10</v>
      </c>
      <c r="H964" s="14" t="s">
        <v>920</v>
      </c>
      <c r="I964" s="14" t="s">
        <v>922</v>
      </c>
      <c r="J964" s="14" t="s">
        <v>921</v>
      </c>
      <c r="K964" s="14">
        <v>10</v>
      </c>
      <c r="L964" s="14">
        <v>1</v>
      </c>
      <c r="M964" s="14">
        <v>33</v>
      </c>
      <c r="N964" s="14">
        <v>33</v>
      </c>
      <c r="O964" s="14">
        <v>0</v>
      </c>
    </row>
    <row r="965" spans="1:15" x14ac:dyDescent="0.3">
      <c r="A965" s="14" t="s">
        <v>869</v>
      </c>
      <c r="B965" s="14">
        <v>38</v>
      </c>
      <c r="C965" s="14" t="s">
        <v>7</v>
      </c>
      <c r="D965" s="14" t="s">
        <v>45</v>
      </c>
      <c r="E965" s="15">
        <v>71370</v>
      </c>
      <c r="F965" s="14" t="s">
        <v>9</v>
      </c>
      <c r="G965" s="14" t="s">
        <v>20</v>
      </c>
      <c r="H965" s="14" t="s">
        <v>920</v>
      </c>
      <c r="I965" s="14" t="s">
        <v>922</v>
      </c>
      <c r="J965" s="14" t="s">
        <v>915</v>
      </c>
      <c r="K965" s="14">
        <v>30</v>
      </c>
      <c r="L965" s="14">
        <v>3</v>
      </c>
      <c r="M965" s="14">
        <v>11</v>
      </c>
      <c r="N965" s="14">
        <v>7</v>
      </c>
      <c r="O965" s="14">
        <v>1</v>
      </c>
    </row>
    <row r="966" spans="1:15" x14ac:dyDescent="0.3">
      <c r="A966" s="14" t="s">
        <v>870</v>
      </c>
      <c r="B966" s="14">
        <v>34</v>
      </c>
      <c r="C966" s="14" t="s">
        <v>12</v>
      </c>
      <c r="D966" s="14" t="s">
        <v>17</v>
      </c>
      <c r="E966" s="15">
        <v>71570</v>
      </c>
      <c r="F966" s="14" t="s">
        <v>22</v>
      </c>
      <c r="G966" s="14" t="s">
        <v>25</v>
      </c>
      <c r="H966" s="14" t="s">
        <v>919</v>
      </c>
      <c r="I966" s="14" t="s">
        <v>916</v>
      </c>
      <c r="J966" s="14" t="s">
        <v>915</v>
      </c>
      <c r="K966" s="14">
        <v>10</v>
      </c>
      <c r="L966" s="14">
        <v>1</v>
      </c>
      <c r="M966" s="14">
        <v>10</v>
      </c>
      <c r="N966" s="14">
        <v>10</v>
      </c>
      <c r="O966" s="14">
        <v>9</v>
      </c>
    </row>
    <row r="967" spans="1:15" x14ac:dyDescent="0.3">
      <c r="A967" s="14" t="s">
        <v>871</v>
      </c>
      <c r="B967" s="14">
        <v>25</v>
      </c>
      <c r="C967" s="14" t="s">
        <v>7</v>
      </c>
      <c r="D967" s="14" t="s">
        <v>50</v>
      </c>
      <c r="E967" s="15">
        <v>119670</v>
      </c>
      <c r="F967" s="14" t="s">
        <v>22</v>
      </c>
      <c r="G967" s="14" t="s">
        <v>20</v>
      </c>
      <c r="H967" s="14" t="s">
        <v>919</v>
      </c>
      <c r="I967" s="14" t="s">
        <v>918</v>
      </c>
      <c r="J967" s="14" t="s">
        <v>915</v>
      </c>
      <c r="K967" s="14">
        <v>30</v>
      </c>
      <c r="L967" s="14">
        <v>3</v>
      </c>
      <c r="M967" s="14">
        <v>7</v>
      </c>
      <c r="N967" s="14">
        <v>3</v>
      </c>
      <c r="O967" s="14">
        <v>1</v>
      </c>
    </row>
    <row r="968" spans="1:15" x14ac:dyDescent="0.3">
      <c r="A968" s="14" t="s">
        <v>872</v>
      </c>
      <c r="B968" s="14">
        <v>58</v>
      </c>
      <c r="C968" s="14" t="s">
        <v>12</v>
      </c>
      <c r="D968" s="14" t="s">
        <v>24</v>
      </c>
      <c r="E968" s="15">
        <v>67910</v>
      </c>
      <c r="F968" s="14" t="s">
        <v>22</v>
      </c>
      <c r="G968" s="14" t="s">
        <v>25</v>
      </c>
      <c r="H968" s="14" t="s">
        <v>919</v>
      </c>
      <c r="I968" s="14" t="s">
        <v>918</v>
      </c>
      <c r="J968" s="14" t="s">
        <v>921</v>
      </c>
      <c r="K968" s="14">
        <v>70</v>
      </c>
      <c r="L968" s="14">
        <v>7</v>
      </c>
      <c r="M968" s="14">
        <v>31</v>
      </c>
      <c r="N968" s="14">
        <v>10</v>
      </c>
      <c r="O968" s="14">
        <v>5</v>
      </c>
    </row>
    <row r="969" spans="1:15" x14ac:dyDescent="0.3">
      <c r="A969" s="14" t="s">
        <v>873</v>
      </c>
      <c r="B969" s="14">
        <v>40</v>
      </c>
      <c r="C969" s="14" t="s">
        <v>12</v>
      </c>
      <c r="D969" s="14" t="s">
        <v>37</v>
      </c>
      <c r="E969" s="15">
        <v>100370</v>
      </c>
      <c r="F969" s="14" t="s">
        <v>22</v>
      </c>
      <c r="G969" s="14" t="s">
        <v>25</v>
      </c>
      <c r="H969" s="14" t="s">
        <v>920</v>
      </c>
      <c r="I969" s="14" t="s">
        <v>918</v>
      </c>
      <c r="J969" s="14" t="s">
        <v>915</v>
      </c>
      <c r="K969" s="14">
        <v>30</v>
      </c>
      <c r="L969" s="14">
        <v>3</v>
      </c>
      <c r="M969" s="14">
        <v>7</v>
      </c>
      <c r="N969" s="14">
        <v>4</v>
      </c>
      <c r="O969" s="14">
        <v>0</v>
      </c>
    </row>
    <row r="970" spans="1:15" x14ac:dyDescent="0.3">
      <c r="A970" s="14" t="s">
        <v>874</v>
      </c>
      <c r="B970" s="14">
        <v>36</v>
      </c>
      <c r="C970" s="14" t="s">
        <v>12</v>
      </c>
      <c r="D970" s="14" t="s">
        <v>63</v>
      </c>
      <c r="E970" s="15">
        <v>90240</v>
      </c>
      <c r="F970" s="14" t="s">
        <v>22</v>
      </c>
      <c r="G970" s="14" t="s">
        <v>25</v>
      </c>
      <c r="H970" s="14" t="s">
        <v>63</v>
      </c>
      <c r="I970" s="14" t="s">
        <v>918</v>
      </c>
      <c r="J970" s="14" t="s">
        <v>915</v>
      </c>
      <c r="K970" s="14">
        <v>20</v>
      </c>
      <c r="L970" s="14">
        <v>2</v>
      </c>
      <c r="M970" s="14">
        <v>17</v>
      </c>
      <c r="N970" s="14">
        <v>15</v>
      </c>
      <c r="O970" s="14">
        <v>6</v>
      </c>
    </row>
    <row r="971" spans="1:15" x14ac:dyDescent="0.3">
      <c r="A971" s="14" t="s">
        <v>875</v>
      </c>
      <c r="B971" s="14">
        <v>48</v>
      </c>
      <c r="C971" s="14" t="s">
        <v>12</v>
      </c>
      <c r="D971" s="14" t="s">
        <v>13</v>
      </c>
      <c r="E971" s="15">
        <v>75870</v>
      </c>
      <c r="F971" s="14" t="s">
        <v>22</v>
      </c>
      <c r="G971" s="14" t="s">
        <v>10</v>
      </c>
      <c r="H971" s="14" t="s">
        <v>920</v>
      </c>
      <c r="I971" s="14" t="s">
        <v>916</v>
      </c>
      <c r="J971" s="14" t="s">
        <v>915</v>
      </c>
      <c r="K971" s="14">
        <v>10</v>
      </c>
      <c r="L971" s="14">
        <v>1</v>
      </c>
      <c r="M971" s="14">
        <v>11</v>
      </c>
      <c r="N971" s="14">
        <v>10</v>
      </c>
      <c r="O971" s="14">
        <v>0</v>
      </c>
    </row>
    <row r="972" spans="1:15" x14ac:dyDescent="0.3">
      <c r="A972" s="14" t="s">
        <v>876</v>
      </c>
      <c r="B972" s="14">
        <v>27</v>
      </c>
      <c r="C972" s="14" t="s">
        <v>12</v>
      </c>
      <c r="D972" s="14" t="s">
        <v>48</v>
      </c>
      <c r="E972" s="15">
        <v>58740</v>
      </c>
      <c r="F972" s="14" t="s">
        <v>22</v>
      </c>
      <c r="G972" s="14" t="s">
        <v>59</v>
      </c>
      <c r="H972" s="14" t="s">
        <v>919</v>
      </c>
      <c r="I972" s="14" t="s">
        <v>918</v>
      </c>
      <c r="J972" s="14" t="s">
        <v>915</v>
      </c>
      <c r="K972" s="14">
        <v>80</v>
      </c>
      <c r="L972" s="14">
        <v>8</v>
      </c>
      <c r="M972" s="14">
        <v>5</v>
      </c>
      <c r="N972" s="14">
        <v>1</v>
      </c>
      <c r="O972" s="14">
        <v>0</v>
      </c>
    </row>
    <row r="973" spans="1:15" x14ac:dyDescent="0.3">
      <c r="A973" s="14" t="s">
        <v>877</v>
      </c>
      <c r="B973" s="14">
        <v>51</v>
      </c>
      <c r="C973" s="14" t="s">
        <v>12</v>
      </c>
      <c r="D973" s="14" t="s">
        <v>8</v>
      </c>
      <c r="E973" s="15">
        <v>32500</v>
      </c>
      <c r="F973" s="14" t="s">
        <v>904</v>
      </c>
      <c r="G973" s="14" t="s">
        <v>14</v>
      </c>
      <c r="H973" s="14" t="s">
        <v>917</v>
      </c>
      <c r="I973" s="14" t="s">
        <v>916</v>
      </c>
      <c r="J973" s="14" t="s">
        <v>915</v>
      </c>
      <c r="K973" s="14">
        <v>30</v>
      </c>
      <c r="L973" s="14">
        <v>3</v>
      </c>
      <c r="M973" s="14">
        <v>29</v>
      </c>
      <c r="N973" s="14">
        <v>5</v>
      </c>
      <c r="O973" s="14">
        <v>0</v>
      </c>
    </row>
  </sheetData>
  <hyperlinks>
    <hyperlink ref="Q7" location="Dashboard!A1" display="DASHBOARD" xr:uid="{764C7F50-B9CF-464C-B623-5F46D2C60E84}"/>
  </hyperlink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38BE87A-3899-4A7E-962C-CD775773F6E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Start here</vt:lpstr>
      <vt:lpstr>Dashboard</vt:lpstr>
      <vt:lpstr>Questions</vt:lpstr>
      <vt:lpstr>Basic answer</vt:lpstr>
      <vt:lpstr>Pivot</vt:lpstr>
      <vt:lpstr>Bonus Rules</vt:lpstr>
      <vt:lpstr>Bonus Data</vt:lpstr>
      <vt:lpstr>Salary Distribution</vt:lpstr>
      <vt:lpstr>Over_Time Rules</vt:lpstr>
      <vt:lpstr>Over time analysis</vt:lpstr>
      <vt:lpstr>employees_data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lenovo</cp:lastModifiedBy>
  <dcterms:created xsi:type="dcterms:W3CDTF">2018-07-25T22:42:26Z</dcterms:created>
  <dcterms:modified xsi:type="dcterms:W3CDTF">2023-09-25T09:57:40Z</dcterms:modified>
</cp:coreProperties>
</file>