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mployee Data" sheetId="1" state="visible" r:id="rId2"/>
    <sheet name="Salary data" sheetId="2" state="visible" r:id="rId3"/>
    <sheet name="Income Tax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<sst xmlns="http://schemas.openxmlformats.org/spreadsheetml/2006/main" count="1095" uniqueCount="385">
  <si>
    <t xml:space="preserve">empID</t>
  </si>
  <si>
    <t xml:space="preserve">empName</t>
  </si>
  <si>
    <t xml:space="preserve">uan</t>
  </si>
  <si>
    <t xml:space="preserve">dept</t>
  </si>
  <si>
    <t xml:space="preserve">designation</t>
  </si>
  <si>
    <t xml:space="preserve">pay</t>
  </si>
  <si>
    <t xml:space="preserve">gp</t>
  </si>
  <si>
    <t xml:space="preserve">pf</t>
  </si>
  <si>
    <t xml:space="preserve">bankAccNum</t>
  </si>
  <si>
    <t xml:space="preserve">bankName</t>
  </si>
  <si>
    <t xml:space="preserve">doj</t>
  </si>
  <si>
    <t xml:space="preserve">salaryCategory</t>
  </si>
  <si>
    <t xml:space="preserve">emailID</t>
  </si>
  <si>
    <t xml:space="preserve">groupInsurance</t>
  </si>
  <si>
    <t xml:space="preserve">payBand</t>
  </si>
  <si>
    <t xml:space="preserve">branchName</t>
  </si>
  <si>
    <t xml:space="preserve">ifscCode</t>
  </si>
  <si>
    <t xml:space="preserve">designationCategory</t>
  </si>
  <si>
    <t xml:space="preserve">emailID2</t>
  </si>
  <si>
    <t xml:space="preserve">nonteach</t>
  </si>
  <si>
    <t xml:space="preserve">Subject</t>
  </si>
  <si>
    <t xml:space="preserve">cca</t>
  </si>
  <si>
    <t xml:space="preserve">ta</t>
  </si>
  <si>
    <t xml:space="preserve">dop</t>
  </si>
  <si>
    <t xml:space="preserve">doc</t>
  </si>
  <si>
    <t xml:space="preserve">appointment</t>
  </si>
  <si>
    <t xml:space="preserve">category</t>
  </si>
  <si>
    <t xml:space="preserve">gender</t>
  </si>
  <si>
    <t xml:space="preserve">status</t>
  </si>
  <si>
    <t xml:space="preserve">mobile</t>
  </si>
  <si>
    <t xml:space="preserve">address_correspondence</t>
  </si>
  <si>
    <t xml:space="preserve">address_permanent</t>
  </si>
  <si>
    <t xml:space="preserve">mis</t>
  </si>
  <si>
    <t xml:space="preserve">biometric</t>
  </si>
  <si>
    <t xml:space="preserve">vacation</t>
  </si>
  <si>
    <t xml:space="preserve">seniority</t>
  </si>
  <si>
    <t xml:space="preserve">dept_seniority</t>
  </si>
  <si>
    <t xml:space="preserve">aadhar</t>
  </si>
  <si>
    <t xml:space="preserve">Pan_No</t>
  </si>
  <si>
    <t xml:space="preserve">onrole</t>
  </si>
  <si>
    <t xml:space="preserve">phd</t>
  </si>
  <si>
    <t xml:space="preserve">phdSub</t>
  </si>
  <si>
    <t xml:space="preserve">phdUni</t>
  </si>
  <si>
    <t xml:space="preserve">phdInsti</t>
  </si>
  <si>
    <t xml:space="preserve">phdYr</t>
  </si>
  <si>
    <t xml:space="preserve">pgSub</t>
  </si>
  <si>
    <t xml:space="preserve">pgUni</t>
  </si>
  <si>
    <t xml:space="preserve">pgYr</t>
  </si>
  <si>
    <t xml:space="preserve">ugSub</t>
  </si>
  <si>
    <t xml:space="preserve">ugUni</t>
  </si>
  <si>
    <t xml:space="preserve">ugYr</t>
  </si>
  <si>
    <t xml:space="preserve">grade</t>
  </si>
  <si>
    <t xml:space="preserve">netset</t>
  </si>
  <si>
    <t xml:space="preserve">othqual</t>
  </si>
  <si>
    <t xml:space="preserve">exp</t>
  </si>
  <si>
    <t xml:space="preserve">industry_exp</t>
  </si>
  <si>
    <t xml:space="preserve">uni_approval</t>
  </si>
  <si>
    <t xml:space="preserve">uni_app_date</t>
  </si>
  <si>
    <t xml:space="preserve">uni_app_period</t>
  </si>
  <si>
    <t xml:space="preserve">workexNT</t>
  </si>
  <si>
    <t xml:space="preserve">dob</t>
  </si>
  <si>
    <t xml:space="preserve">investment</t>
  </si>
  <si>
    <t xml:space="preserve">emp_temp_regime</t>
  </si>
  <si>
    <t xml:space="preserve">age</t>
  </si>
  <si>
    <t xml:space="preserve">photo</t>
  </si>
  <si>
    <t xml:space="preserve">pay_commission</t>
  </si>
  <si>
    <t xml:space="preserve">EMP123</t>
  </si>
  <si>
    <t xml:space="preserve">Deepa amin</t>
  </si>
  <si>
    <t xml:space="preserve">Computer</t>
  </si>
  <si>
    <t xml:space="preserve">Professor</t>
  </si>
  <si>
    <t xml:space="preserve">Janata Sahakari Bank Pune</t>
  </si>
  <si>
    <t xml:space="preserve">Pay Scale</t>
  </si>
  <si>
    <t xml:space="preserve">kshitij.deshpande7@gmail.com</t>
  </si>
  <si>
    <t xml:space="preserve">67000-79000</t>
  </si>
  <si>
    <t xml:space="preserve">Warje</t>
  </si>
  <si>
    <t xml:space="preserve">JSBP0012140</t>
  </si>
  <si>
    <t xml:space="preserve">Teaching</t>
  </si>
  <si>
    <t xml:space="preserve">kshitij.deshpande7@pict.edu</t>
  </si>
  <si>
    <t xml:space="preserve">no</t>
  </si>
  <si>
    <t xml:space="preserve">permanent</t>
  </si>
  <si>
    <t xml:space="preserve">open</t>
  </si>
  <si>
    <t xml:space="preserve">male</t>
  </si>
  <si>
    <t xml:space="preserve">married</t>
  </si>
  <si>
    <t xml:space="preserve">Flat no.123, A wing, B Society, Pune-411040</t>
  </si>
  <si>
    <t xml:space="preserve">A/P-Narhe, Tal-Haveli, Dist-Pune-411041</t>
  </si>
  <si>
    <t xml:space="preserve">Yes</t>
  </si>
  <si>
    <t xml:space="preserve">ABCDE1234D</t>
  </si>
  <si>
    <t xml:space="preserve">Awarded</t>
  </si>
  <si>
    <t xml:space="preserve">Computer Engineering</t>
  </si>
  <si>
    <t xml:space="preserve">SPPU Pune</t>
  </si>
  <si>
    <t xml:space="preserve">PICT Pune</t>
  </si>
  <si>
    <t xml:space="preserve">A</t>
  </si>
  <si>
    <t xml:space="preserve">NA</t>
  </si>
  <si>
    <t xml:space="preserve">CC0/AAP/12345</t>
  </si>
  <si>
    <t xml:space="preserve">new</t>
  </si>
  <si>
    <t xml:space="preserve">6th </t>
  </si>
  <si>
    <t xml:space="preserve">EMP124</t>
  </si>
  <si>
    <t xml:space="preserve">PQR</t>
  </si>
  <si>
    <t xml:space="preserve">ramesh@gmail.com</t>
  </si>
  <si>
    <t xml:space="preserve">37400-67000</t>
  </si>
  <si>
    <t xml:space="preserve">Kothrud</t>
  </si>
  <si>
    <t xml:space="preserve">Flat no.123, A wing, B Society, Pune-411041</t>
  </si>
  <si>
    <t xml:space="preserve">A/P-Narhe, Tal-Haveli, Dist-Pune-411042</t>
  </si>
  <si>
    <t xml:space="preserve">ABCDE5678Z</t>
  </si>
  <si>
    <t xml:space="preserve">CC0/AAP/1234</t>
  </si>
  <si>
    <t xml:space="preserve">old</t>
  </si>
  <si>
    <t xml:space="preserve">EMP125</t>
  </si>
  <si>
    <t xml:space="preserve">UVW</t>
  </si>
  <si>
    <t xml:space="preserve">E&amp;TC</t>
  </si>
  <si>
    <t xml:space="preserve">Associate Professor</t>
  </si>
  <si>
    <t xml:space="preserve">kdd@gmail.com</t>
  </si>
  <si>
    <t xml:space="preserve">Dhankawadi</t>
  </si>
  <si>
    <t xml:space="preserve">Flat no.123, A wing, B Society, Pune-411042</t>
  </si>
  <si>
    <t xml:space="preserve">A/P-Narhe, Tal-Haveli, Dist-Pune-411043</t>
  </si>
  <si>
    <t xml:space="preserve">CC0/AAP/9877</t>
  </si>
  <si>
    <t xml:space="preserve">EMP126</t>
  </si>
  <si>
    <t xml:space="preserve">XYZ</t>
  </si>
  <si>
    <t xml:space="preserve">Assistant Professor</t>
  </si>
  <si>
    <t xml:space="preserve">abc@gmail.com</t>
  </si>
  <si>
    <t xml:space="preserve">15600-39100</t>
  </si>
  <si>
    <t xml:space="preserve">Flat no.123, A wing, B Society, Pune-411043</t>
  </si>
  <si>
    <t xml:space="preserve">A/P-Narhe, Tal-Haveli, Dist-Pune-411044</t>
  </si>
  <si>
    <t xml:space="preserve">CC0/AAP/20988</t>
  </si>
  <si>
    <t xml:space="preserve">EMP127</t>
  </si>
  <si>
    <t xml:space="preserve">Aman kor</t>
  </si>
  <si>
    <t xml:space="preserve">IT</t>
  </si>
  <si>
    <t xml:space="preserve">Workshop Superintendent</t>
  </si>
  <si>
    <t xml:space="preserve">abcd@gmail.com</t>
  </si>
  <si>
    <t xml:space="preserve">Flat no.123, A wing, B Society, Pune-411044</t>
  </si>
  <si>
    <t xml:space="preserve">A/P-Narhe, Tal-Haveli, Dist-Pune-411045</t>
  </si>
  <si>
    <t xml:space="preserve">CC0/AAP/32099</t>
  </si>
  <si>
    <t xml:space="preserve">EMP128</t>
  </si>
  <si>
    <t xml:space="preserve">Raj Sharma</t>
  </si>
  <si>
    <t xml:space="preserve">Lecturer (Sr. Scale)</t>
  </si>
  <si>
    <t xml:space="preserve">SC</t>
  </si>
  <si>
    <t xml:space="preserve">female</t>
  </si>
  <si>
    <t xml:space="preserve">Flat no.123, A wing, B Society, Pune-411045</t>
  </si>
  <si>
    <t xml:space="preserve">A/P-Narhe, Tal-Haveli, Dist-Pune-411046</t>
  </si>
  <si>
    <t xml:space="preserve">CC0/AAP/43210</t>
  </si>
  <si>
    <t xml:space="preserve">EMP129</t>
  </si>
  <si>
    <t xml:space="preserve">Sharad Gandhi</t>
  </si>
  <si>
    <t xml:space="preserve">Lecturer</t>
  </si>
  <si>
    <t xml:space="preserve">Non-Teaching</t>
  </si>
  <si>
    <t xml:space="preserve">yes</t>
  </si>
  <si>
    <t xml:space="preserve">ST</t>
  </si>
  <si>
    <t xml:space="preserve">Flat no.123, A wing, B Society, Pune-411046</t>
  </si>
  <si>
    <t xml:space="preserve">A/P-Narhe, Tal-Haveli, Dist-Pune-411047</t>
  </si>
  <si>
    <t xml:space="preserve">CC0/AAP/54321</t>
  </si>
  <si>
    <t xml:space="preserve">EMP130</t>
  </si>
  <si>
    <t xml:space="preserve">Danish D'Souza</t>
  </si>
  <si>
    <t xml:space="preserve">Administration</t>
  </si>
  <si>
    <t xml:space="preserve">Registrar</t>
  </si>
  <si>
    <t xml:space="preserve">NT</t>
  </si>
  <si>
    <t xml:space="preserve">Flat no.123, A wing, B Society, Pune-411047</t>
  </si>
  <si>
    <t xml:space="preserve">A/P-Narhe, Tal-Haveli, Dist-Pune-411048</t>
  </si>
  <si>
    <t xml:space="preserve">EMP131</t>
  </si>
  <si>
    <t xml:space="preserve">Pawan Patil</t>
  </si>
  <si>
    <t xml:space="preserve">Library</t>
  </si>
  <si>
    <t xml:space="preserve">Librarian</t>
  </si>
  <si>
    <t xml:space="preserve">Flat no.123, A wing, B Society, Pune-411048</t>
  </si>
  <si>
    <t xml:space="preserve">A/P-Narhe, Tal-Haveli, Dist-Pune-411049</t>
  </si>
  <si>
    <t xml:space="preserve">EMP132</t>
  </si>
  <si>
    <t xml:space="preserve">Rijo Paul</t>
  </si>
  <si>
    <t xml:space="preserve">Office Superintendent</t>
  </si>
  <si>
    <t xml:space="preserve">Flat no.123, A wing, B Society, Pune-411049</t>
  </si>
  <si>
    <t xml:space="preserve">A/P-Narhe, Tal-Haveli, Dist-Pune-411050</t>
  </si>
  <si>
    <t xml:space="preserve">EMP133</t>
  </si>
  <si>
    <t xml:space="preserve">Joseph P</t>
  </si>
  <si>
    <t xml:space="preserve">Technical Assistant</t>
  </si>
  <si>
    <t xml:space="preserve">9300-34800</t>
  </si>
  <si>
    <t xml:space="preserve">Flat no.123, A wing, B Society, Pune-411050</t>
  </si>
  <si>
    <t xml:space="preserve">A/P-Narhe, Tal-Haveli, Dist-Pune-411051</t>
  </si>
  <si>
    <t xml:space="preserve">EMP134</t>
  </si>
  <si>
    <t xml:space="preserve">Aakash Patel</t>
  </si>
  <si>
    <t xml:space="preserve">Lab. Assistant</t>
  </si>
  <si>
    <t xml:space="preserve">Flat no.123, A wing, B Society, Pune-411051</t>
  </si>
  <si>
    <t xml:space="preserve">A/P-Narhe, Tal-Haveli, Dist-Pune-411052</t>
  </si>
  <si>
    <t xml:space="preserve">EMP135</t>
  </si>
  <si>
    <t xml:space="preserve">Ganesh Rahu</t>
  </si>
  <si>
    <t xml:space="preserve">Jr. Library Assistant</t>
  </si>
  <si>
    <t xml:space="preserve">5200-20200</t>
  </si>
  <si>
    <t xml:space="preserve">Flat no.123, A wing, B Society, Pune-411052</t>
  </si>
  <si>
    <t xml:space="preserve">A/P-Narhe, Tal-Haveli, Dist-Pune-411053</t>
  </si>
  <si>
    <t xml:space="preserve">EMP136</t>
  </si>
  <si>
    <t xml:space="preserve">Vinudas K.S</t>
  </si>
  <si>
    <t xml:space="preserve">Library Attendant</t>
  </si>
  <si>
    <t xml:space="preserve">Flat no.123, A wing, B Society, Pune-411053</t>
  </si>
  <si>
    <t xml:space="preserve">A/P-Narhe, Tal-Haveli, Dist-Pune-411054</t>
  </si>
  <si>
    <t xml:space="preserve">EMP137</t>
  </si>
  <si>
    <t xml:space="preserve">Divya Kumar</t>
  </si>
  <si>
    <t xml:space="preserve">Senior Clerk</t>
  </si>
  <si>
    <t xml:space="preserve">Flat no.123, A wing, B Society, Pune-411054</t>
  </si>
  <si>
    <t xml:space="preserve">A/P-Narhe, Tal-Haveli, Dist-Pune-411055</t>
  </si>
  <si>
    <t xml:space="preserve">EMP138</t>
  </si>
  <si>
    <t xml:space="preserve">Shilpa R</t>
  </si>
  <si>
    <t xml:space="preserve">Accounts</t>
  </si>
  <si>
    <t xml:space="preserve">Junior Clerk</t>
  </si>
  <si>
    <t xml:space="preserve">JSBP0012155</t>
  </si>
  <si>
    <t xml:space="preserve">Flat no.123, A wing, B Society, Pune-411055</t>
  </si>
  <si>
    <t xml:space="preserve">A/P-Narhe, Tal-Haveli, Dist-Pune-411056</t>
  </si>
  <si>
    <t xml:space="preserve">EMP139</t>
  </si>
  <si>
    <t xml:space="preserve">Sindhu J.P</t>
  </si>
  <si>
    <t xml:space="preserve">Purchase Officer</t>
  </si>
  <si>
    <t xml:space="preserve">Flat no.123, A wing, B Society, Pune-411056</t>
  </si>
  <si>
    <t xml:space="preserve">A/P-Narhe, Tal-Haveli, Dist-Pune-411057</t>
  </si>
  <si>
    <t xml:space="preserve">EMP140</t>
  </si>
  <si>
    <t xml:space="preserve">Deepthi P.S</t>
  </si>
  <si>
    <t xml:space="preserve">Accounts Assistant</t>
  </si>
  <si>
    <t xml:space="preserve">Flat no.123, A wing, B Society, Pune-411057</t>
  </si>
  <si>
    <t xml:space="preserve">A/P-Narhe, Tal-Haveli, Dist-Pune-411058</t>
  </si>
  <si>
    <t xml:space="preserve">EMP141</t>
  </si>
  <si>
    <t xml:space="preserve">Lijin k c</t>
  </si>
  <si>
    <t xml:space="preserve">Black Smithy</t>
  </si>
  <si>
    <t xml:space="preserve">Flat no.123, A wing, B Society, Pune-411058</t>
  </si>
  <si>
    <t xml:space="preserve">A/P-Narhe, Tal-Haveli, Dist-Pune-411059</t>
  </si>
  <si>
    <t xml:space="preserve">EMP142</t>
  </si>
  <si>
    <t xml:space="preserve">Sayad K M</t>
  </si>
  <si>
    <t xml:space="preserve">Asstt. Programmer</t>
  </si>
  <si>
    <t xml:space="preserve">Flat no.123, A wing, B Society, Pune-411059</t>
  </si>
  <si>
    <t xml:space="preserve">A/P-Narhe, Tal-Haveli, Dist-Pune-411060</t>
  </si>
  <si>
    <t xml:space="preserve">EMP143</t>
  </si>
  <si>
    <t xml:space="preserve">Ajil k Mohanan</t>
  </si>
  <si>
    <t xml:space="preserve">Sports</t>
  </si>
  <si>
    <t xml:space="preserve">Director of Physical Education &amp; Sports</t>
  </si>
  <si>
    <t xml:space="preserve">Flat no.123, A wing, B Society, Pune-411060</t>
  </si>
  <si>
    <t xml:space="preserve">A/P-Narhe, Tal-Haveli, Dist-Pune-411061</t>
  </si>
  <si>
    <t xml:space="preserve">EMP144</t>
  </si>
  <si>
    <t xml:space="preserve">Edison ML</t>
  </si>
  <si>
    <t xml:space="preserve">Electrician</t>
  </si>
  <si>
    <t xml:space="preserve">single</t>
  </si>
  <si>
    <t xml:space="preserve">Flat no.123, A wing, B Society, Pune-411061</t>
  </si>
  <si>
    <t xml:space="preserve">A/P-Narhe, Tal-Haveli, Dist-Pune-411062</t>
  </si>
  <si>
    <t xml:space="preserve">EMP145</t>
  </si>
  <si>
    <t xml:space="preserve">Basil P E</t>
  </si>
  <si>
    <t xml:space="preserve">CS</t>
  </si>
  <si>
    <t xml:space="preserve">Network Administrator</t>
  </si>
  <si>
    <t xml:space="preserve">Flat no.123, A wing, B Society, Pune-411062</t>
  </si>
  <si>
    <t xml:space="preserve">A/P-Narhe, Tal-Haveli, Dist-Pune-411063</t>
  </si>
  <si>
    <t xml:space="preserve">EMP146</t>
  </si>
  <si>
    <t xml:space="preserve">Jobin George</t>
  </si>
  <si>
    <t xml:space="preserve">Workshop Instructor</t>
  </si>
  <si>
    <t xml:space="preserve">Adhoc</t>
  </si>
  <si>
    <t xml:space="preserve">Flat no.123, A wing, B Society, Pune-411063</t>
  </si>
  <si>
    <t xml:space="preserve">A/P-Narhe, Tal-Haveli, Dist-Pune-411064</t>
  </si>
  <si>
    <t xml:space="preserve">No</t>
  </si>
  <si>
    <t xml:space="preserve">EMP149</t>
  </si>
  <si>
    <t xml:space="preserve">KKK</t>
  </si>
  <si>
    <t xml:space="preserve">FE</t>
  </si>
  <si>
    <t xml:space="preserve">Chemistry</t>
  </si>
  <si>
    <t xml:space="preserve">Qualified</t>
  </si>
  <si>
    <t xml:space="preserve">B.Ed</t>
  </si>
  <si>
    <t xml:space="preserve">Employee No (EmpID)</t>
  </si>
  <si>
    <t xml:space="preserve">Employee Name (EmpName)</t>
  </si>
  <si>
    <t xml:space="preserve">Salary Category (Pay Scale/Consolidated)</t>
  </si>
  <si>
    <t xml:space="preserve">UAN</t>
  </si>
  <si>
    <t xml:space="preserve">Name of Bank</t>
  </si>
  <si>
    <t xml:space="preserve">Bank Account Number</t>
  </si>
  <si>
    <t xml:space="preserve">Month and Year</t>
  </si>
  <si>
    <t xml:space="preserve">Total Days in Month</t>
  </si>
  <si>
    <t xml:space="preserve">LWP</t>
  </si>
  <si>
    <t xml:space="preserve">Total Working Days</t>
  </si>
  <si>
    <t xml:space="preserve">Original Basic Pay</t>
  </si>
  <si>
    <t xml:space="preserve">Original Grade Pay(AGP/GP)</t>
  </si>
  <si>
    <t xml:space="preserve">Basic Pay (BP)</t>
  </si>
  <si>
    <t xml:space="preserve">Grade Pay (AGP/GP)</t>
  </si>
  <si>
    <t xml:space="preserve">DA</t>
  </si>
  <si>
    <t xml:space="preserve">HRA</t>
  </si>
  <si>
    <t xml:space="preserve">CCA(Conveyance Allowance)</t>
  </si>
  <si>
    <t xml:space="preserve">Difference</t>
  </si>
  <si>
    <t xml:space="preserve">Other SPL.</t>
  </si>
  <si>
    <t xml:space="preserve">TA</t>
  </si>
  <si>
    <t xml:space="preserve">Gross Total</t>
  </si>
  <si>
    <t xml:space="preserve">Provident Fund (PF)</t>
  </si>
  <si>
    <t xml:space="preserve">Professional Tax</t>
  </si>
  <si>
    <t xml:space="preserve">Income Tax</t>
  </si>
  <si>
    <t xml:space="preserve">Group Insurance (A)</t>
  </si>
  <si>
    <t xml:space="preserve">LWP Due to Late Attendance (B)</t>
  </si>
  <si>
    <t xml:space="preserve">Donation      ( C )</t>
  </si>
  <si>
    <t xml:space="preserve">Advance (D)</t>
  </si>
  <si>
    <t xml:space="preserve">Recovery (E)</t>
  </si>
  <si>
    <t xml:space="preserve">Misc. Deductions (F)</t>
  </si>
  <si>
    <t xml:space="preserve">Other Deductions (A+B+C+D+E+F)</t>
  </si>
  <si>
    <t xml:space="preserve">Rev. Stamp</t>
  </si>
  <si>
    <t xml:space="preserve">Total Deductions</t>
  </si>
  <si>
    <t xml:space="preserve">Net Salary</t>
  </si>
  <si>
    <t xml:space="preserve">EMP147</t>
  </si>
  <si>
    <t xml:space="preserve">Jismon Tomy</t>
  </si>
  <si>
    <t xml:space="preserve">consolidated</t>
  </si>
  <si>
    <t xml:space="preserve">EMP148</t>
  </si>
  <si>
    <t xml:space="preserve">Sharafali P</t>
  </si>
  <si>
    <t xml:space="preserve">Consolidated</t>
  </si>
  <si>
    <t xml:space="preserve">1.Gross Salary</t>
  </si>
  <si>
    <t xml:space="preserve">2. Less: Allowances to the extent exempt under section 10</t>
  </si>
  <si>
    <t xml:space="preserve">4.Less: Deductions under section 16</t>
  </si>
  <si>
    <t xml:space="preserve">7.Add: Any other income reported by the employee under as per section 192 (2B)</t>
  </si>
  <si>
    <t xml:space="preserve">10.Deductions under Chapter VI-A</t>
  </si>
  <si>
    <t xml:space="preserve">Salary as per provisions contained in sectio n 17(1) </t>
  </si>
  <si>
    <t xml:space="preserve">Value of perquisites under section 17(2) (as per Form No. 12BA,
wherever applicable)</t>
  </si>
  <si>
    <t xml:space="preserve">Profits in lieu of salary under section 17(3) (as per Form No.
12BA, wherever applicable)</t>
  </si>
  <si>
    <t xml:space="preserve">Total Gross Income</t>
  </si>
  <si>
    <t xml:space="preserve">Reported total amount of salary received from other employer(s</t>
  </si>
  <si>
    <t xml:space="preserve"> (a) Travel concession or assistance under section 10(5) 
</t>
  </si>
  <si>
    <t xml:space="preserve">(b) Death-cum-retirement gratuity under section 10(10) 
</t>
  </si>
  <si>
    <t xml:space="preserve">
(c) Commuted value of pension under section 10(10A)
</t>
  </si>
  <si>
    <t xml:space="preserve">(d)Cash equivalent of leave salary encashment under section 10
</t>
  </si>
  <si>
    <t xml:space="preserve">(e) House rent allowance under section 10(13A)
</t>
  </si>
  <si>
    <t xml:space="preserve">(f)Amount of any other exemption under section 10)</t>
  </si>
  <si>
    <t xml:space="preserve">(g)Total amount of any other exemption under section 10</t>
  </si>
  <si>
    <t xml:space="preserve">Total amount of any other exemption under section 10</t>
  </si>
  <si>
    <t xml:space="preserve">3) Total amount of salary received from current employer (E-F):</t>
  </si>
  <si>
    <t xml:space="preserve">(A) Standard deduction under section 16(ia)
</t>
  </si>
  <si>
    <t xml:space="preserve">(B) Entertainment allowance under section 16(ii) 
</t>
  </si>
  <si>
    <t xml:space="preserve">
(c) Tax on employment under section 16(iii)</t>
  </si>
  <si>
    <t xml:space="preserve">5. Total amount of deductions under section 16 </t>
  </si>
  <si>
    <t xml:space="preserve">6.Income chargeable under the head "Salaries"</t>
  </si>
  <si>
    <t xml:space="preserve">Income (or admissible loss) from house property reported by employee offered for TDS</t>
  </si>
  <si>
    <t xml:space="preserve">Income under the head Other Sources offered for TDS</t>
  </si>
  <si>
    <t xml:space="preserve">8.Total amount of other income reported by the employee
[7(a)+7(b)]</t>
  </si>
  <si>
    <t xml:space="preserve">9.Gross Total Income</t>
  </si>
  <si>
    <t xml:space="preserve">Investments under Section 80C (Include LIC / Insurance premium, PPF, EPF, NSC, ELSS Mutual Funds, Children school fees, Payment of Principal in Housing Loan &amp; other eligible items.)  claim a deduction of upto Rs. 1,50,000 under this section</t>
  </si>
  <si>
    <t xml:space="preserve">Section 80CCC - Contribution to Pension Plan / Annuity Fund</t>
  </si>
  <si>
    <t xml:space="preserve">Deduction in respect of contribution by taxpayer to pension scheme under section 80CCD (1)</t>
  </si>
  <si>
    <t xml:space="preserve">Total deduction under section 80C, 80CCC and 80CCD(1</t>
  </si>
  <si>
    <t xml:space="preserve">Deductions in respect of amount paid/deposited to notified
pension scheme under section 80CCD (1B)</t>
  </si>
  <si>
    <t xml:space="preserve">Deduction in respect of contribution by Employer to pension
scheme under section 80CCD (2)</t>
  </si>
  <si>
    <t xml:space="preserve">Deduction in respect of health insurance premia under section
80D</t>
  </si>
  <si>
    <t xml:space="preserve">Deduction in respect of interest on loan taken for higher
education under section 80E</t>
  </si>
  <si>
    <t xml:space="preserve">Total Deduction in respect of donations to certain funds,
charitable institutions, etc. under section 80G</t>
  </si>
  <si>
    <t xml:space="preserve">Deduction in respect of interest on deposits in savings account
under section 80TTA</t>
  </si>
  <si>
    <t xml:space="preserve">Amount Deductible under any other provision (s) of Chapter VI-A</t>
  </si>
  <si>
    <t xml:space="preserve">Total of amount deductible under any other provision(s) of
(l) Chapter VI-A</t>
  </si>
  <si>
    <r>
      <rPr>
        <b val="true"/>
        <sz val="11"/>
        <color rgb="FF000000"/>
        <rFont val="Calibri"/>
        <family val="2"/>
        <charset val="1"/>
      </rPr>
      <t xml:space="preserve">Aggregate of deductible amount under Chapter VI-A
/ </t>
    </r>
    <r>
      <rPr>
        <b val="true"/>
        <sz val="11"/>
        <color rgb="FFFF0000"/>
        <rFont val="Calibri"/>
        <family val="2"/>
        <charset val="1"/>
      </rPr>
      <t xml:space="preserve">Total Investments</t>
    </r>
  </si>
  <si>
    <t xml:space="preserve">Net Taxable Income</t>
  </si>
  <si>
    <t xml:space="preserve">Exemption</t>
  </si>
  <si>
    <t xml:space="preserve">Taxable Amount</t>
  </si>
  <si>
    <t xml:space="preserve">Tax on Income</t>
  </si>
  <si>
    <t xml:space="preserve">Rebate u/s 87A (Up to 12500 if applicable)</t>
  </si>
  <si>
    <t xml:space="preserve">Surcharge,wherever applicable</t>
  </si>
  <si>
    <t xml:space="preserve">Health and Edu. Cess</t>
  </si>
  <si>
    <t xml:space="preserve">Total Tax</t>
  </si>
  <si>
    <t xml:space="preserve">Less:Relief under section 89</t>
  </si>
  <si>
    <t xml:space="preserve">Net Tax Payable</t>
  </si>
  <si>
    <t xml:space="preserve">TDS Per Month</t>
  </si>
  <si>
    <t xml:space="preserve">Balance Tax to be Recovered</t>
  </si>
  <si>
    <t xml:space="preserve">1A</t>
  </si>
  <si>
    <t xml:space="preserve">1B</t>
  </si>
  <si>
    <t xml:space="preserve">1C</t>
  </si>
  <si>
    <t xml:space="preserve">(A+B+C)  </t>
  </si>
  <si>
    <t xml:space="preserve">1E</t>
  </si>
  <si>
    <t xml:space="preserve">2a</t>
  </si>
  <si>
    <t xml:space="preserve">2b</t>
  </si>
  <si>
    <t xml:space="preserve">2c</t>
  </si>
  <si>
    <t xml:space="preserve">2d</t>
  </si>
  <si>
    <t xml:space="preserve">2e</t>
  </si>
  <si>
    <t xml:space="preserve">2f</t>
  </si>
  <si>
    <t xml:space="preserve">2g</t>
  </si>
  <si>
    <t xml:space="preserve">(2a+2b+2c+2d+2e+2f+2g)</t>
  </si>
  <si>
    <t xml:space="preserve">(1D-2h)</t>
  </si>
  <si>
    <t xml:space="preserve">4A</t>
  </si>
  <si>
    <t xml:space="preserve">4B</t>
  </si>
  <si>
    <t xml:space="preserve">4C</t>
  </si>
  <si>
    <t xml:space="preserve">5A+5B+5C</t>
  </si>
  <si>
    <t xml:space="preserve">3+1e-5</t>
  </si>
  <si>
    <t xml:space="preserve">7a</t>
  </si>
  <si>
    <t xml:space="preserve">7b</t>
  </si>
  <si>
    <t xml:space="preserve">6+8</t>
  </si>
  <si>
    <t xml:space="preserve">10a</t>
  </si>
  <si>
    <t xml:space="preserve">10b</t>
  </si>
  <si>
    <t xml:space="preserve">10c</t>
  </si>
  <si>
    <t xml:space="preserve">10d</t>
  </si>
  <si>
    <t xml:space="preserve">10e</t>
  </si>
  <si>
    <t xml:space="preserve">10f</t>
  </si>
  <si>
    <t xml:space="preserve">10g</t>
  </si>
  <si>
    <t xml:space="preserve">10h</t>
  </si>
  <si>
    <t xml:space="preserve">10i</t>
  </si>
  <si>
    <t xml:space="preserve">10j</t>
  </si>
  <si>
    <t xml:space="preserve">10k</t>
  </si>
  <si>
    <t xml:space="preserve">10l</t>
  </si>
  <si>
    <t xml:space="preserve">[10(d)+10(e)+10(f)+10(g)+10(h)+10(i)+10(j)+10(l)] </t>
  </si>
  <si>
    <t xml:space="preserve">(9-11)</t>
  </si>
  <si>
    <t xml:space="preserve">13+15+16-14</t>
  </si>
  <si>
    <t xml:space="preserve">17-18</t>
  </si>
  <si>
    <t xml:space="preserve">1D</t>
  </si>
  <si>
    <t xml:space="preserve">2h</t>
  </si>
  <si>
    <t xml:space="preserve">a+b+c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</si>
</sst>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"/>
    <numFmt numFmtId="166" formatCode="dd/mm/yyyy"/>
    <numFmt numFmtId="167" formatCode="dd/mm/yy\ hh:mm"/>
    <numFmt numFmtId="168" formatCode="mm/yy"/>
    <numFmt numFmtId="169" formatCode="General"/>
    <numFmt numFmtId="170" formatCode="#,##0"/>
    <numFmt numFmtId="171" formatCode="0.00"/>
    <numFmt numFmtId="172" formatCode="0.00;[RED]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C00000"/>
      <name val="Calibri"/>
      <family val="2"/>
      <charset val="1"/>
    </font>
    <font>
      <sz val="11"/>
      <color rgb="FFC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2B2F32"/>
      <name val="Source Sans Pro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6DCE5"/>
        <bgColor rgb="FFC0C0C0"/>
      </patternFill>
    </fill>
    <fill>
      <patternFill patternType="solid">
        <fgColor rgb="FFF8CBAD"/>
        <bgColor rgb="FFD6DCE5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color rgb="FF000000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B2F3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N1048576"/>
  <sheetViews>
    <sheetView showFormulas="false" showGridLines="true" showRowColHeaders="true" showZeros="true" rightToLeft="false" tabSelected="false" showOutlineSymbols="true" defaultGridColor="true" view="normal" topLeftCell="AV1" colorId="64" zoomScale="100" zoomScaleNormal="100" zoomScalePageLayoutView="100" workbookViewId="0">
      <selection pane="topLeft" activeCell="W15" activeCellId="0" sqref="W1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7.85"/>
    <col collapsed="false" customWidth="true" hidden="false" outlineLevel="0" max="2" min="2" style="0" width="14.43"/>
    <col collapsed="false" customWidth="true" hidden="false" outlineLevel="0" max="3" min="3" style="0" width="16.71"/>
    <col collapsed="false" customWidth="true" hidden="false" outlineLevel="0" max="4" min="4" style="0" width="14.43"/>
    <col collapsed="false" customWidth="true" hidden="false" outlineLevel="0" max="5" min="5" style="0" width="35.85"/>
    <col collapsed="false" customWidth="true" hidden="false" outlineLevel="0" max="6" min="6" style="0" width="19.43"/>
    <col collapsed="false" customWidth="true" hidden="false" outlineLevel="0" max="7" min="7" style="0" width="12"/>
    <col collapsed="false" customWidth="true" hidden="false" outlineLevel="0" max="8" min="8" style="0" width="8.14"/>
    <col collapsed="false" customWidth="true" hidden="false" outlineLevel="0" max="9" min="9" style="0" width="15.57"/>
    <col collapsed="false" customWidth="true" hidden="false" outlineLevel="0" max="10" min="10" style="0" width="24.57"/>
    <col collapsed="false" customWidth="true" hidden="false" outlineLevel="0" max="11" min="11" style="0" width="14.85"/>
    <col collapsed="false" customWidth="true" hidden="false" outlineLevel="0" max="12" min="12" style="0" width="14.14"/>
    <col collapsed="false" customWidth="true" hidden="false" outlineLevel="0" max="13" min="13" style="0" width="29.42"/>
    <col collapsed="false" customWidth="true" hidden="false" outlineLevel="0" max="14" min="14" style="0" width="14.85"/>
    <col collapsed="false" customWidth="true" hidden="false" outlineLevel="0" max="15" min="15" style="0" width="11.71"/>
    <col collapsed="false" customWidth="true" hidden="false" outlineLevel="0" max="16" min="16" style="0" width="12.28"/>
    <col collapsed="false" customWidth="true" hidden="false" outlineLevel="0" max="17" min="17" style="0" width="12"/>
    <col collapsed="false" customWidth="true" hidden="false" outlineLevel="0" max="18" min="18" style="0" width="19.57"/>
    <col collapsed="false" customWidth="true" hidden="false" outlineLevel="0" max="19" min="19" style="0" width="27.57"/>
    <col collapsed="false" customWidth="true" hidden="false" outlineLevel="0" max="20" min="20" style="0" width="9.28"/>
    <col collapsed="false" customWidth="true" hidden="false" outlineLevel="0" max="21" min="21" style="0" width="10"/>
    <col collapsed="false" customWidth="true" hidden="false" outlineLevel="0" max="23" min="22" style="0" width="5"/>
    <col collapsed="false" customWidth="true" hidden="false" outlineLevel="0" max="25" min="24" style="0" width="14.85"/>
    <col collapsed="false" customWidth="true" hidden="false" outlineLevel="0" max="26" min="26" style="0" width="12.57"/>
    <col collapsed="false" customWidth="true" hidden="false" outlineLevel="0" max="28" min="28" style="0" width="7.28"/>
    <col collapsed="false" customWidth="true" hidden="false" outlineLevel="0" max="29" min="29" style="0" width="8"/>
    <col collapsed="false" customWidth="true" hidden="false" outlineLevel="0" max="30" min="30" style="0" width="11"/>
    <col collapsed="false" customWidth="true" hidden="false" outlineLevel="0" max="31" min="31" style="0" width="39.85"/>
    <col collapsed="false" customWidth="true" hidden="false" outlineLevel="0" max="32" min="32" style="0" width="37.57"/>
    <col collapsed="false" customWidth="true" hidden="false" outlineLevel="0" max="33" min="33" style="0" width="7.85"/>
    <col collapsed="false" customWidth="true" hidden="false" outlineLevel="0" max="34" min="34" style="0" width="9.57"/>
    <col collapsed="false" customWidth="true" hidden="false" outlineLevel="0" max="35" min="35" style="0" width="8.43"/>
    <col collapsed="false" customWidth="true" hidden="false" outlineLevel="0" max="36" min="36" style="0" width="8.85"/>
    <col collapsed="false" customWidth="true" hidden="false" outlineLevel="0" max="37" min="37" style="0" width="14.14"/>
    <col collapsed="false" customWidth="true" hidden="false" outlineLevel="0" max="38" min="38" style="0" width="13.14"/>
    <col collapsed="false" customWidth="true" hidden="false" outlineLevel="0" max="39" min="39" style="0" width="12.14"/>
    <col collapsed="false" customWidth="true" hidden="false" outlineLevel="0" max="40" min="40" style="0" width="6.85"/>
    <col collapsed="false" customWidth="true" hidden="false" outlineLevel="0" max="41" min="41" style="0" width="9"/>
    <col collapsed="false" customWidth="true" hidden="false" outlineLevel="0" max="42" min="42" style="0" width="21.15"/>
    <col collapsed="false" customWidth="true" hidden="false" outlineLevel="0" max="43" min="43" style="0" width="9"/>
    <col collapsed="false" customWidth="true" hidden="false" outlineLevel="0" max="44" min="44" style="0" width="9.85"/>
    <col collapsed="false" customWidth="true" hidden="false" outlineLevel="0" max="45" min="45" style="0" width="6.14"/>
    <col collapsed="false" customWidth="true" hidden="false" outlineLevel="0" max="46" min="46" style="0" width="6.43"/>
    <col collapsed="false" customWidth="true" hidden="false" outlineLevel="0" max="47" min="47" style="0" width="6.14"/>
    <col collapsed="false" customWidth="true" hidden="false" outlineLevel="0" max="48" min="48" style="0" width="5"/>
    <col collapsed="false" customWidth="true" hidden="false" outlineLevel="0" max="49" min="49" style="0" width="6.43"/>
    <col collapsed="false" customWidth="true" hidden="false" outlineLevel="0" max="50" min="50" style="0" width="6.14"/>
    <col collapsed="false" customWidth="true" hidden="false" outlineLevel="0" max="51" min="51" style="0" width="5"/>
    <col collapsed="false" customWidth="true" hidden="false" outlineLevel="0" max="52" min="52" style="0" width="6"/>
    <col collapsed="false" customWidth="true" hidden="false" outlineLevel="0" max="53" min="53" style="0" width="6.7"/>
    <col collapsed="false" customWidth="true" hidden="false" outlineLevel="0" max="54" min="54" style="0" width="7.85"/>
    <col collapsed="false" customWidth="true" hidden="false" outlineLevel="0" max="55" min="55" style="0" width="4.28"/>
    <col collapsed="false" customWidth="true" hidden="false" outlineLevel="0" max="56" min="56" style="0" width="12.57"/>
    <col collapsed="false" customWidth="true" hidden="false" outlineLevel="0" max="58" min="57" style="0" width="14.85"/>
    <col collapsed="false" customWidth="true" hidden="false" outlineLevel="0" max="59" min="59" style="0" width="15.14"/>
    <col collapsed="false" customWidth="true" hidden="false" outlineLevel="0" max="60" min="60" style="0" width="10"/>
    <col collapsed="false" customWidth="true" hidden="false" outlineLevel="0" max="61" min="61" style="0" width="14.85"/>
    <col collapsed="false" customWidth="true" hidden="false" outlineLevel="0" max="62" min="62" style="0" width="11.14"/>
    <col collapsed="false" customWidth="true" hidden="false" outlineLevel="0" max="63" min="63" style="0" width="18.28"/>
    <col collapsed="false" customWidth="true" hidden="false" outlineLevel="0" max="64" min="64" style="0" width="4.14"/>
    <col collapsed="false" customWidth="true" hidden="false" outlineLevel="0" max="65" min="65" style="0" width="6.28"/>
    <col collapsed="false" customWidth="true" hidden="false" outlineLevel="0" max="66" min="66" style="0" width="16.57"/>
  </cols>
  <sheetData>
    <row r="1" s="2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2" t="s">
        <v>65</v>
      </c>
    </row>
    <row r="2" customFormat="false" ht="15" hidden="false" customHeight="false" outlineLevel="0" collapsed="false">
      <c r="A2" s="3" t="s">
        <v>66</v>
      </c>
      <c r="B2" s="3" t="s">
        <v>67</v>
      </c>
      <c r="C2" s="4" t="n">
        <v>100243255858</v>
      </c>
      <c r="D2" s="3" t="s">
        <v>68</v>
      </c>
      <c r="E2" s="1" t="s">
        <v>69</v>
      </c>
      <c r="F2" s="3" t="n">
        <v>67000</v>
      </c>
      <c r="G2" s="3" t="n">
        <v>10000</v>
      </c>
      <c r="H2" s="3" t="n">
        <v>1800</v>
      </c>
      <c r="I2" s="4" t="n">
        <v>8220100012345</v>
      </c>
      <c r="J2" s="5" t="s">
        <v>70</v>
      </c>
      <c r="K2" s="6" t="n">
        <v>41559</v>
      </c>
      <c r="L2" s="3" t="s">
        <v>71</v>
      </c>
      <c r="M2" s="3" t="s">
        <v>72</v>
      </c>
      <c r="N2" s="3" t="n">
        <v>0</v>
      </c>
      <c r="O2" s="3" t="s">
        <v>73</v>
      </c>
      <c r="P2" s="3" t="s">
        <v>74</v>
      </c>
      <c r="Q2" s="3" t="s">
        <v>75</v>
      </c>
      <c r="R2" s="3" t="s">
        <v>76</v>
      </c>
      <c r="S2" s="3" t="s">
        <v>77</v>
      </c>
      <c r="T2" s="3" t="s">
        <v>78</v>
      </c>
      <c r="U2" s="3"/>
      <c r="V2" s="3" t="n">
        <v>240</v>
      </c>
      <c r="W2" s="3" t="n">
        <v>1600</v>
      </c>
      <c r="X2" s="7"/>
      <c r="Y2" s="6" t="n">
        <v>41559</v>
      </c>
      <c r="Z2" s="3" t="s">
        <v>79</v>
      </c>
      <c r="AA2" s="3" t="s">
        <v>80</v>
      </c>
      <c r="AB2" s="3" t="s">
        <v>81</v>
      </c>
      <c r="AC2" s="3" t="s">
        <v>82</v>
      </c>
      <c r="AD2" s="3" t="n">
        <v>1234567891</v>
      </c>
      <c r="AE2" s="3" t="s">
        <v>83</v>
      </c>
      <c r="AF2" s="3" t="s">
        <v>84</v>
      </c>
      <c r="AG2" s="3" t="s">
        <v>66</v>
      </c>
      <c r="AH2" s="3" t="s">
        <v>66</v>
      </c>
      <c r="AI2" s="3" t="s">
        <v>85</v>
      </c>
      <c r="AJ2" s="3" t="n">
        <v>1</v>
      </c>
      <c r="AK2" s="3" t="n">
        <v>1</v>
      </c>
      <c r="AL2" s="4" t="n">
        <v>123456789012</v>
      </c>
      <c r="AM2" s="3" t="s">
        <v>86</v>
      </c>
      <c r="AN2" s="3" t="s">
        <v>85</v>
      </c>
      <c r="AO2" s="3" t="s">
        <v>87</v>
      </c>
      <c r="AP2" s="3" t="s">
        <v>88</v>
      </c>
      <c r="AQ2" s="3" t="s">
        <v>89</v>
      </c>
      <c r="AR2" s="3" t="s">
        <v>90</v>
      </c>
      <c r="AS2" s="3" t="n">
        <v>2018</v>
      </c>
      <c r="AT2" s="3" t="s">
        <v>88</v>
      </c>
      <c r="AU2" s="3" t="s">
        <v>89</v>
      </c>
      <c r="AV2" s="3" t="n">
        <v>2013</v>
      </c>
      <c r="AW2" s="3" t="s">
        <v>88</v>
      </c>
      <c r="AX2" s="3" t="s">
        <v>89</v>
      </c>
      <c r="AY2" s="3" t="n">
        <v>2010</v>
      </c>
      <c r="AZ2" s="3" t="s">
        <v>91</v>
      </c>
      <c r="BA2" s="3" t="s">
        <v>92</v>
      </c>
      <c r="BB2" s="3"/>
      <c r="BC2" s="3" t="n">
        <v>15</v>
      </c>
      <c r="BD2" s="3" t="n">
        <v>6</v>
      </c>
      <c r="BE2" s="3" t="s">
        <v>93</v>
      </c>
      <c r="BF2" s="7" t="n">
        <v>41552</v>
      </c>
      <c r="BG2" s="3" t="n">
        <v>12</v>
      </c>
      <c r="BH2" s="3"/>
      <c r="BI2" s="7" t="n">
        <v>27672</v>
      </c>
      <c r="BJ2" s="8" t="n">
        <v>0</v>
      </c>
      <c r="BK2" s="3" t="s">
        <v>94</v>
      </c>
      <c r="BL2" s="3" t="n">
        <v>41</v>
      </c>
      <c r="BM2" s="3"/>
      <c r="BN2" s="0" t="s">
        <v>95</v>
      </c>
    </row>
    <row r="3" customFormat="false" ht="15" hidden="false" customHeight="false" outlineLevel="0" collapsed="false">
      <c r="A3" s="3" t="s">
        <v>96</v>
      </c>
      <c r="B3" s="3" t="s">
        <v>97</v>
      </c>
      <c r="C3" s="4" t="n">
        <v>100243255859</v>
      </c>
      <c r="D3" s="3" t="s">
        <v>68</v>
      </c>
      <c r="E3" s="1" t="s">
        <v>69</v>
      </c>
      <c r="F3" s="3" t="n">
        <v>53000</v>
      </c>
      <c r="G3" s="3" t="n">
        <v>9000</v>
      </c>
      <c r="H3" s="3" t="n">
        <v>1800</v>
      </c>
      <c r="I3" s="4" t="n">
        <v>8220100012350</v>
      </c>
      <c r="J3" s="5" t="s">
        <v>70</v>
      </c>
      <c r="K3" s="6" t="n">
        <v>43018</v>
      </c>
      <c r="L3" s="3" t="s">
        <v>71</v>
      </c>
      <c r="M3" s="3" t="s">
        <v>98</v>
      </c>
      <c r="N3" s="3" t="n">
        <v>0</v>
      </c>
      <c r="O3" s="3" t="s">
        <v>99</v>
      </c>
      <c r="P3" s="3" t="s">
        <v>100</v>
      </c>
      <c r="Q3" s="3" t="s">
        <v>75</v>
      </c>
      <c r="R3" s="3" t="s">
        <v>76</v>
      </c>
      <c r="S3" s="3" t="s">
        <v>98</v>
      </c>
      <c r="T3" s="3" t="s">
        <v>78</v>
      </c>
      <c r="U3" s="3"/>
      <c r="V3" s="3" t="n">
        <v>240</v>
      </c>
      <c r="W3" s="3" t="n">
        <v>1600</v>
      </c>
      <c r="X3" s="7"/>
      <c r="Y3" s="6" t="n">
        <v>43018</v>
      </c>
      <c r="Z3" s="3" t="s">
        <v>79</v>
      </c>
      <c r="AA3" s="3" t="s">
        <v>80</v>
      </c>
      <c r="AB3" s="3" t="s">
        <v>81</v>
      </c>
      <c r="AC3" s="3" t="s">
        <v>82</v>
      </c>
      <c r="AD3" s="3" t="n">
        <v>1234567892</v>
      </c>
      <c r="AE3" s="3" t="s">
        <v>101</v>
      </c>
      <c r="AF3" s="3" t="s">
        <v>102</v>
      </c>
      <c r="AG3" s="3" t="s">
        <v>96</v>
      </c>
      <c r="AH3" s="3" t="s">
        <v>96</v>
      </c>
      <c r="AI3" s="3" t="s">
        <v>85</v>
      </c>
      <c r="AJ3" s="3" t="n">
        <v>2</v>
      </c>
      <c r="AK3" s="3" t="n">
        <v>2</v>
      </c>
      <c r="AL3" s="4" t="n">
        <v>123457789013</v>
      </c>
      <c r="AM3" s="3" t="s">
        <v>103</v>
      </c>
      <c r="AN3" s="3" t="s">
        <v>85</v>
      </c>
      <c r="AO3" s="3" t="s">
        <v>87</v>
      </c>
      <c r="AP3" s="3" t="s">
        <v>88</v>
      </c>
      <c r="AQ3" s="3" t="s">
        <v>89</v>
      </c>
      <c r="AR3" s="3" t="s">
        <v>90</v>
      </c>
      <c r="AS3" s="3" t="n">
        <v>2018</v>
      </c>
      <c r="AT3" s="3" t="s">
        <v>88</v>
      </c>
      <c r="AU3" s="3" t="s">
        <v>89</v>
      </c>
      <c r="AV3" s="3" t="n">
        <v>2013</v>
      </c>
      <c r="AW3" s="3" t="s">
        <v>88</v>
      </c>
      <c r="AX3" s="3" t="s">
        <v>89</v>
      </c>
      <c r="AY3" s="3" t="n">
        <v>2010</v>
      </c>
      <c r="AZ3" s="3" t="s">
        <v>91</v>
      </c>
      <c r="BA3" s="3" t="s">
        <v>92</v>
      </c>
      <c r="BB3" s="3"/>
      <c r="BC3" s="3" t="n">
        <v>10</v>
      </c>
      <c r="BD3" s="3" t="n">
        <v>2</v>
      </c>
      <c r="BE3" s="3" t="s">
        <v>104</v>
      </c>
      <c r="BF3" s="7" t="n">
        <v>42369</v>
      </c>
      <c r="BG3" s="3" t="n">
        <v>10</v>
      </c>
      <c r="BH3" s="3"/>
      <c r="BI3" s="7" t="n">
        <v>27791</v>
      </c>
      <c r="BJ3" s="3" t="n">
        <v>125042</v>
      </c>
      <c r="BK3" s="3" t="s">
        <v>105</v>
      </c>
      <c r="BL3" s="3" t="n">
        <v>42</v>
      </c>
      <c r="BM3" s="3"/>
      <c r="BN3" s="0" t="s">
        <v>95</v>
      </c>
    </row>
    <row r="4" customFormat="false" ht="15" hidden="false" customHeight="false" outlineLevel="0" collapsed="false">
      <c r="A4" s="3" t="s">
        <v>106</v>
      </c>
      <c r="B4" s="3" t="s">
        <v>107</v>
      </c>
      <c r="C4" s="4" t="n">
        <v>100243255860</v>
      </c>
      <c r="D4" s="3" t="s">
        <v>108</v>
      </c>
      <c r="E4" s="1" t="s">
        <v>109</v>
      </c>
      <c r="F4" s="3" t="n">
        <v>37400</v>
      </c>
      <c r="G4" s="3" t="n">
        <v>7000</v>
      </c>
      <c r="H4" s="3" t="n">
        <v>1800</v>
      </c>
      <c r="I4" s="4" t="n">
        <v>8220100012355</v>
      </c>
      <c r="J4" s="5" t="s">
        <v>70</v>
      </c>
      <c r="K4" s="6" t="n">
        <v>41284</v>
      </c>
      <c r="L4" s="3" t="s">
        <v>71</v>
      </c>
      <c r="M4" s="3" t="s">
        <v>110</v>
      </c>
      <c r="N4" s="3" t="n">
        <v>0</v>
      </c>
      <c r="O4" s="3" t="s">
        <v>99</v>
      </c>
      <c r="P4" s="3" t="s">
        <v>111</v>
      </c>
      <c r="Q4" s="3" t="s">
        <v>75</v>
      </c>
      <c r="R4" s="3" t="s">
        <v>76</v>
      </c>
      <c r="S4" s="3" t="s">
        <v>110</v>
      </c>
      <c r="T4" s="3" t="s">
        <v>78</v>
      </c>
      <c r="U4" s="3"/>
      <c r="V4" s="3" t="n">
        <v>240</v>
      </c>
      <c r="W4" s="3" t="n">
        <v>1600</v>
      </c>
      <c r="X4" s="7"/>
      <c r="Y4" s="6" t="n">
        <v>41284</v>
      </c>
      <c r="Z4" s="3" t="s">
        <v>79</v>
      </c>
      <c r="AA4" s="3" t="s">
        <v>80</v>
      </c>
      <c r="AB4" s="3" t="s">
        <v>81</v>
      </c>
      <c r="AC4" s="3" t="s">
        <v>82</v>
      </c>
      <c r="AD4" s="3" t="n">
        <v>1234567893</v>
      </c>
      <c r="AE4" s="3" t="s">
        <v>112</v>
      </c>
      <c r="AF4" s="3" t="s">
        <v>113</v>
      </c>
      <c r="AG4" s="3" t="s">
        <v>106</v>
      </c>
      <c r="AH4" s="3" t="s">
        <v>106</v>
      </c>
      <c r="AI4" s="3" t="s">
        <v>85</v>
      </c>
      <c r="AJ4" s="3" t="n">
        <v>3</v>
      </c>
      <c r="AK4" s="3" t="n">
        <v>3</v>
      </c>
      <c r="AL4" s="4" t="n">
        <v>123458789014</v>
      </c>
      <c r="AM4" s="3" t="s">
        <v>86</v>
      </c>
      <c r="AN4" s="3" t="s">
        <v>85</v>
      </c>
      <c r="AO4" s="3" t="s">
        <v>87</v>
      </c>
      <c r="AP4" s="3" t="s">
        <v>88</v>
      </c>
      <c r="AQ4" s="3" t="s">
        <v>89</v>
      </c>
      <c r="AR4" s="3" t="s">
        <v>90</v>
      </c>
      <c r="AS4" s="3" t="n">
        <v>2018</v>
      </c>
      <c r="AT4" s="3" t="s">
        <v>88</v>
      </c>
      <c r="AU4" s="3" t="s">
        <v>89</v>
      </c>
      <c r="AV4" s="3" t="n">
        <v>2013</v>
      </c>
      <c r="AW4" s="3" t="s">
        <v>88</v>
      </c>
      <c r="AX4" s="3" t="s">
        <v>89</v>
      </c>
      <c r="AY4" s="3" t="n">
        <v>2010</v>
      </c>
      <c r="AZ4" s="3" t="s">
        <v>91</v>
      </c>
      <c r="BA4" s="3" t="s">
        <v>92</v>
      </c>
      <c r="BB4" s="3"/>
      <c r="BC4" s="3" t="n">
        <v>5</v>
      </c>
      <c r="BD4" s="3" t="n">
        <v>6</v>
      </c>
      <c r="BE4" s="3" t="s">
        <v>114</v>
      </c>
      <c r="BF4" s="7" t="n">
        <v>43314</v>
      </c>
      <c r="BG4" s="3" t="n">
        <v>4</v>
      </c>
      <c r="BH4" s="3"/>
      <c r="BI4" s="7" t="n">
        <v>28186</v>
      </c>
      <c r="BJ4" s="3" t="n">
        <v>15200</v>
      </c>
      <c r="BK4" s="3" t="s">
        <v>105</v>
      </c>
      <c r="BL4" s="3" t="n">
        <v>43</v>
      </c>
      <c r="BM4" s="3"/>
      <c r="BN4" s="0" t="s">
        <v>95</v>
      </c>
    </row>
    <row r="5" customFormat="false" ht="15" hidden="false" customHeight="false" outlineLevel="0" collapsed="false">
      <c r="A5" s="3" t="s">
        <v>115</v>
      </c>
      <c r="B5" s="3" t="s">
        <v>116</v>
      </c>
      <c r="C5" s="4" t="n">
        <v>100243255861</v>
      </c>
      <c r="D5" s="3" t="s">
        <v>68</v>
      </c>
      <c r="E5" s="1" t="s">
        <v>117</v>
      </c>
      <c r="F5" s="3" t="n">
        <v>15600</v>
      </c>
      <c r="G5" s="3" t="n">
        <v>6000</v>
      </c>
      <c r="H5" s="3" t="n">
        <v>1800</v>
      </c>
      <c r="I5" s="4" t="n">
        <v>8220100012360</v>
      </c>
      <c r="J5" s="5" t="s">
        <v>70</v>
      </c>
      <c r="K5" s="6" t="n">
        <v>44382</v>
      </c>
      <c r="L5" s="3" t="s">
        <v>71</v>
      </c>
      <c r="M5" s="3" t="s">
        <v>118</v>
      </c>
      <c r="N5" s="3" t="n">
        <v>0</v>
      </c>
      <c r="O5" s="3" t="s">
        <v>119</v>
      </c>
      <c r="P5" s="3" t="s">
        <v>74</v>
      </c>
      <c r="Q5" s="3" t="s">
        <v>75</v>
      </c>
      <c r="R5" s="3" t="s">
        <v>76</v>
      </c>
      <c r="S5" s="3" t="s">
        <v>118</v>
      </c>
      <c r="T5" s="3" t="s">
        <v>78</v>
      </c>
      <c r="U5" s="3"/>
      <c r="V5" s="3" t="n">
        <v>240</v>
      </c>
      <c r="W5" s="3" t="n">
        <v>1600</v>
      </c>
      <c r="X5" s="7"/>
      <c r="Y5" s="6" t="n">
        <v>44382</v>
      </c>
      <c r="Z5" s="3" t="s">
        <v>79</v>
      </c>
      <c r="AA5" s="3" t="s">
        <v>80</v>
      </c>
      <c r="AB5" s="3" t="s">
        <v>81</v>
      </c>
      <c r="AC5" s="3" t="s">
        <v>82</v>
      </c>
      <c r="AD5" s="3" t="n">
        <v>1234567894</v>
      </c>
      <c r="AE5" s="3" t="s">
        <v>120</v>
      </c>
      <c r="AF5" s="3" t="s">
        <v>121</v>
      </c>
      <c r="AG5" s="3" t="s">
        <v>115</v>
      </c>
      <c r="AH5" s="3" t="s">
        <v>115</v>
      </c>
      <c r="AI5" s="3" t="s">
        <v>85</v>
      </c>
      <c r="AJ5" s="3" t="n">
        <v>4</v>
      </c>
      <c r="AK5" s="3" t="n">
        <v>4</v>
      </c>
      <c r="AL5" s="4" t="n">
        <v>123459789015</v>
      </c>
      <c r="AM5" s="3" t="s">
        <v>103</v>
      </c>
      <c r="AN5" s="3" t="s">
        <v>85</v>
      </c>
      <c r="AO5" s="3" t="s">
        <v>87</v>
      </c>
      <c r="AP5" s="3" t="s">
        <v>88</v>
      </c>
      <c r="AQ5" s="3" t="s">
        <v>89</v>
      </c>
      <c r="AR5" s="3" t="s">
        <v>90</v>
      </c>
      <c r="AS5" s="3" t="n">
        <v>2018</v>
      </c>
      <c r="AT5" s="3" t="s">
        <v>88</v>
      </c>
      <c r="AU5" s="3" t="s">
        <v>89</v>
      </c>
      <c r="AV5" s="3" t="n">
        <v>2013</v>
      </c>
      <c r="AW5" s="3" t="s">
        <v>88</v>
      </c>
      <c r="AX5" s="3" t="s">
        <v>89</v>
      </c>
      <c r="AY5" s="3" t="n">
        <v>2010</v>
      </c>
      <c r="AZ5" s="3" t="s">
        <v>91</v>
      </c>
      <c r="BA5" s="3" t="s">
        <v>92</v>
      </c>
      <c r="BB5" s="3"/>
      <c r="BC5" s="3" t="n">
        <v>5</v>
      </c>
      <c r="BD5" s="3" t="n">
        <v>6</v>
      </c>
      <c r="BE5" s="3" t="s">
        <v>122</v>
      </c>
      <c r="BF5" s="7" t="n">
        <v>43286</v>
      </c>
      <c r="BG5" s="3" t="n">
        <v>5</v>
      </c>
      <c r="BH5" s="3"/>
      <c r="BI5" s="7" t="n">
        <v>28583</v>
      </c>
      <c r="BJ5" s="3" t="n">
        <v>0</v>
      </c>
      <c r="BK5" s="3" t="s">
        <v>105</v>
      </c>
      <c r="BL5" s="3" t="n">
        <v>44</v>
      </c>
      <c r="BM5" s="3"/>
      <c r="BN5" s="0" t="s">
        <v>95</v>
      </c>
    </row>
    <row r="6" customFormat="false" ht="13.8" hidden="false" customHeight="false" outlineLevel="0" collapsed="false">
      <c r="A6" s="3" t="s">
        <v>123</v>
      </c>
      <c r="B6" s="3" t="s">
        <v>124</v>
      </c>
      <c r="C6" s="4" t="n">
        <v>100243255862</v>
      </c>
      <c r="D6" s="3" t="s">
        <v>125</v>
      </c>
      <c r="E6" s="1" t="s">
        <v>126</v>
      </c>
      <c r="F6" s="3" t="n">
        <v>16250</v>
      </c>
      <c r="G6" s="3" t="n">
        <v>6000</v>
      </c>
      <c r="H6" s="3" t="n">
        <v>1800</v>
      </c>
      <c r="I6" s="4" t="n">
        <v>8220100012365</v>
      </c>
      <c r="J6" s="5" t="s">
        <v>70</v>
      </c>
      <c r="K6" s="6" t="n">
        <v>42050</v>
      </c>
      <c r="L6" s="3" t="s">
        <v>71</v>
      </c>
      <c r="M6" s="3" t="s">
        <v>127</v>
      </c>
      <c r="N6" s="3" t="n">
        <v>0</v>
      </c>
      <c r="O6" s="3" t="s">
        <v>119</v>
      </c>
      <c r="P6" s="3" t="s">
        <v>100</v>
      </c>
      <c r="Q6" s="3" t="s">
        <v>75</v>
      </c>
      <c r="R6" s="3" t="s">
        <v>76</v>
      </c>
      <c r="S6" s="3" t="s">
        <v>127</v>
      </c>
      <c r="T6" s="3" t="s">
        <v>78</v>
      </c>
      <c r="U6" s="3"/>
      <c r="V6" s="3" t="n">
        <v>240</v>
      </c>
      <c r="W6" s="3" t="n">
        <v>1600</v>
      </c>
      <c r="X6" s="7"/>
      <c r="Y6" s="6" t="n">
        <v>42050</v>
      </c>
      <c r="Z6" s="3" t="s">
        <v>79</v>
      </c>
      <c r="AA6" s="3" t="s">
        <v>80</v>
      </c>
      <c r="AB6" s="3" t="s">
        <v>81</v>
      </c>
      <c r="AC6" s="3" t="s">
        <v>82</v>
      </c>
      <c r="AD6" s="3" t="n">
        <v>1234567895</v>
      </c>
      <c r="AE6" s="3" t="s">
        <v>128</v>
      </c>
      <c r="AF6" s="3" t="s">
        <v>129</v>
      </c>
      <c r="AG6" s="3" t="s">
        <v>123</v>
      </c>
      <c r="AH6" s="3" t="s">
        <v>123</v>
      </c>
      <c r="AI6" s="3" t="s">
        <v>85</v>
      </c>
      <c r="AJ6" s="3" t="n">
        <v>5</v>
      </c>
      <c r="AK6" s="3" t="n">
        <v>1</v>
      </c>
      <c r="AL6" s="4" t="n">
        <v>123460789016</v>
      </c>
      <c r="AM6" s="3" t="s">
        <v>86</v>
      </c>
      <c r="AN6" s="3" t="s">
        <v>85</v>
      </c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 t="s">
        <v>92</v>
      </c>
      <c r="BB6" s="3"/>
      <c r="BC6" s="3" t="n">
        <v>5</v>
      </c>
      <c r="BD6" s="3" t="n">
        <v>6</v>
      </c>
      <c r="BE6" s="3" t="s">
        <v>130</v>
      </c>
      <c r="BF6" s="7" t="n">
        <v>42369</v>
      </c>
      <c r="BG6" s="3" t="n">
        <v>7</v>
      </c>
      <c r="BH6" s="3"/>
      <c r="BI6" s="7" t="n">
        <v>28979</v>
      </c>
      <c r="BJ6" s="3" t="n">
        <v>78500</v>
      </c>
      <c r="BK6" s="3" t="s">
        <v>105</v>
      </c>
      <c r="BL6" s="3" t="n">
        <v>45</v>
      </c>
      <c r="BM6" s="3"/>
    </row>
    <row r="7" customFormat="false" ht="15" hidden="false" customHeight="false" outlineLevel="0" collapsed="false">
      <c r="A7" s="3" t="s">
        <v>131</v>
      </c>
      <c r="B7" s="5" t="s">
        <v>132</v>
      </c>
      <c r="C7" s="4" t="n">
        <v>100243255863</v>
      </c>
      <c r="D7" s="3" t="s">
        <v>125</v>
      </c>
      <c r="E7" s="1" t="s">
        <v>133</v>
      </c>
      <c r="F7" s="3" t="n">
        <v>15600</v>
      </c>
      <c r="G7" s="3" t="n">
        <v>6000</v>
      </c>
      <c r="H7" s="3" t="n">
        <v>1800</v>
      </c>
      <c r="I7" s="4" t="n">
        <v>8220100012370</v>
      </c>
      <c r="J7" s="5" t="s">
        <v>70</v>
      </c>
      <c r="K7" s="6" t="n">
        <v>41276</v>
      </c>
      <c r="L7" s="3" t="s">
        <v>71</v>
      </c>
      <c r="M7" s="3" t="s">
        <v>72</v>
      </c>
      <c r="N7" s="3" t="n">
        <v>0</v>
      </c>
      <c r="O7" s="3" t="s">
        <v>119</v>
      </c>
      <c r="P7" s="3" t="s">
        <v>74</v>
      </c>
      <c r="Q7" s="3" t="s">
        <v>75</v>
      </c>
      <c r="R7" s="3" t="s">
        <v>76</v>
      </c>
      <c r="S7" s="3" t="s">
        <v>72</v>
      </c>
      <c r="T7" s="3" t="s">
        <v>78</v>
      </c>
      <c r="U7" s="3"/>
      <c r="V7" s="3" t="n">
        <v>240</v>
      </c>
      <c r="W7" s="3" t="n">
        <v>1600</v>
      </c>
      <c r="X7" s="6" t="n">
        <v>43101</v>
      </c>
      <c r="Y7" s="6" t="n">
        <v>41276</v>
      </c>
      <c r="Z7" s="3" t="s">
        <v>79</v>
      </c>
      <c r="AA7" s="3" t="s">
        <v>134</v>
      </c>
      <c r="AB7" s="3" t="s">
        <v>135</v>
      </c>
      <c r="AC7" s="3" t="s">
        <v>82</v>
      </c>
      <c r="AD7" s="3" t="n">
        <v>1234567896</v>
      </c>
      <c r="AE7" s="3" t="s">
        <v>136</v>
      </c>
      <c r="AF7" s="3" t="s">
        <v>137</v>
      </c>
      <c r="AG7" s="3" t="s">
        <v>131</v>
      </c>
      <c r="AH7" s="3" t="s">
        <v>131</v>
      </c>
      <c r="AI7" s="3" t="s">
        <v>85</v>
      </c>
      <c r="AJ7" s="3" t="n">
        <v>6</v>
      </c>
      <c r="AK7" s="3" t="n">
        <v>2</v>
      </c>
      <c r="AL7" s="4" t="n">
        <v>123461789017</v>
      </c>
      <c r="AM7" s="3" t="s">
        <v>103</v>
      </c>
      <c r="AN7" s="3" t="s">
        <v>85</v>
      </c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 t="s">
        <v>92</v>
      </c>
      <c r="BB7" s="3"/>
      <c r="BC7" s="3" t="n">
        <v>5</v>
      </c>
      <c r="BD7" s="3" t="n">
        <v>6</v>
      </c>
      <c r="BE7" s="3" t="s">
        <v>138</v>
      </c>
      <c r="BF7" s="7" t="n">
        <v>42369</v>
      </c>
      <c r="BG7" s="3" t="n">
        <v>8</v>
      </c>
      <c r="BH7" s="3"/>
      <c r="BI7" s="7" t="n">
        <v>29377</v>
      </c>
      <c r="BJ7" s="3" t="n">
        <v>0</v>
      </c>
      <c r="BK7" s="3" t="s">
        <v>105</v>
      </c>
      <c r="BL7" s="3" t="n">
        <v>46</v>
      </c>
      <c r="BM7" s="3"/>
    </row>
    <row r="8" customFormat="false" ht="15" hidden="false" customHeight="false" outlineLevel="0" collapsed="false">
      <c r="A8" s="3" t="s">
        <v>139</v>
      </c>
      <c r="B8" s="5" t="s">
        <v>140</v>
      </c>
      <c r="C8" s="4" t="n">
        <v>100243255864</v>
      </c>
      <c r="D8" s="3" t="s">
        <v>125</v>
      </c>
      <c r="E8" s="1" t="s">
        <v>141</v>
      </c>
      <c r="F8" s="3" t="n">
        <v>15600</v>
      </c>
      <c r="G8" s="3" t="n">
        <v>6000</v>
      </c>
      <c r="H8" s="3" t="n">
        <v>1800</v>
      </c>
      <c r="I8" s="4" t="n">
        <v>8220100012375</v>
      </c>
      <c r="J8" s="5" t="s">
        <v>70</v>
      </c>
      <c r="K8" s="6" t="n">
        <v>43840</v>
      </c>
      <c r="L8" s="3" t="s">
        <v>71</v>
      </c>
      <c r="M8" s="3" t="s">
        <v>98</v>
      </c>
      <c r="N8" s="3" t="n">
        <v>0</v>
      </c>
      <c r="O8" s="3" t="s">
        <v>119</v>
      </c>
      <c r="P8" s="3" t="s">
        <v>100</v>
      </c>
      <c r="Q8" s="3" t="s">
        <v>75</v>
      </c>
      <c r="R8" s="3" t="s">
        <v>142</v>
      </c>
      <c r="S8" s="3" t="s">
        <v>98</v>
      </c>
      <c r="T8" s="3" t="s">
        <v>143</v>
      </c>
      <c r="U8" s="3"/>
      <c r="V8" s="3" t="n">
        <v>240</v>
      </c>
      <c r="W8" s="3" t="n">
        <v>1600</v>
      </c>
      <c r="X8" s="3"/>
      <c r="Y8" s="6" t="n">
        <v>43840</v>
      </c>
      <c r="Z8" s="3" t="s">
        <v>79</v>
      </c>
      <c r="AA8" s="3" t="s">
        <v>144</v>
      </c>
      <c r="AB8" s="3" t="s">
        <v>81</v>
      </c>
      <c r="AC8" s="3" t="s">
        <v>82</v>
      </c>
      <c r="AD8" s="3" t="n">
        <v>1234567897</v>
      </c>
      <c r="AE8" s="3" t="s">
        <v>145</v>
      </c>
      <c r="AF8" s="3" t="s">
        <v>146</v>
      </c>
      <c r="AG8" s="3" t="s">
        <v>139</v>
      </c>
      <c r="AH8" s="3" t="s">
        <v>139</v>
      </c>
      <c r="AI8" s="3" t="s">
        <v>85</v>
      </c>
      <c r="AJ8" s="3" t="n">
        <v>7</v>
      </c>
      <c r="AK8" s="3" t="n">
        <v>3</v>
      </c>
      <c r="AL8" s="4" t="n">
        <v>123462789018</v>
      </c>
      <c r="AM8" s="3" t="s">
        <v>86</v>
      </c>
      <c r="AN8" s="3" t="s">
        <v>85</v>
      </c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8" t="s">
        <v>92</v>
      </c>
      <c r="BC8" s="3" t="n">
        <v>5</v>
      </c>
      <c r="BD8" s="3" t="n">
        <v>6</v>
      </c>
      <c r="BE8" s="3" t="s">
        <v>147</v>
      </c>
      <c r="BF8" s="7" t="n">
        <v>43286</v>
      </c>
      <c r="BG8" s="3" t="n">
        <v>9</v>
      </c>
      <c r="BH8" s="3"/>
      <c r="BI8" s="7" t="n">
        <v>29773</v>
      </c>
      <c r="BJ8" s="3" t="n">
        <v>12520</v>
      </c>
      <c r="BK8" s="3" t="s">
        <v>105</v>
      </c>
      <c r="BL8" s="3" t="n">
        <v>47</v>
      </c>
      <c r="BM8" s="3"/>
    </row>
    <row r="9" customFormat="false" ht="15" hidden="false" customHeight="false" outlineLevel="0" collapsed="false">
      <c r="A9" s="3" t="s">
        <v>148</v>
      </c>
      <c r="B9" s="5" t="s">
        <v>149</v>
      </c>
      <c r="C9" s="4" t="n">
        <v>100243255865</v>
      </c>
      <c r="D9" s="3" t="s">
        <v>150</v>
      </c>
      <c r="E9" s="3" t="s">
        <v>151</v>
      </c>
      <c r="F9" s="3" t="n">
        <v>15600</v>
      </c>
      <c r="G9" s="3" t="n">
        <v>6000</v>
      </c>
      <c r="H9" s="3" t="n">
        <v>1800</v>
      </c>
      <c r="I9" s="4" t="n">
        <v>8220100012380</v>
      </c>
      <c r="J9" s="5" t="s">
        <v>70</v>
      </c>
      <c r="K9" s="6" t="n">
        <v>41275</v>
      </c>
      <c r="L9" s="3" t="s">
        <v>71</v>
      </c>
      <c r="M9" s="3" t="s">
        <v>110</v>
      </c>
      <c r="N9" s="3" t="n">
        <v>1000</v>
      </c>
      <c r="O9" s="3" t="s">
        <v>119</v>
      </c>
      <c r="P9" s="3" t="s">
        <v>111</v>
      </c>
      <c r="Q9" s="3" t="s">
        <v>75</v>
      </c>
      <c r="R9" s="3" t="s">
        <v>142</v>
      </c>
      <c r="S9" s="3" t="s">
        <v>110</v>
      </c>
      <c r="T9" s="3" t="s">
        <v>143</v>
      </c>
      <c r="U9" s="3"/>
      <c r="V9" s="3" t="n">
        <v>150</v>
      </c>
      <c r="W9" s="3" t="n">
        <v>200</v>
      </c>
      <c r="X9" s="3"/>
      <c r="Y9" s="6" t="n">
        <v>41275</v>
      </c>
      <c r="Z9" s="3" t="s">
        <v>79</v>
      </c>
      <c r="AA9" s="3" t="s">
        <v>152</v>
      </c>
      <c r="AB9" s="3" t="s">
        <v>135</v>
      </c>
      <c r="AC9" s="3" t="s">
        <v>82</v>
      </c>
      <c r="AD9" s="3" t="n">
        <v>1234567898</v>
      </c>
      <c r="AE9" s="3" t="s">
        <v>153</v>
      </c>
      <c r="AF9" s="3" t="s">
        <v>154</v>
      </c>
      <c r="AG9" s="3" t="s">
        <v>148</v>
      </c>
      <c r="AH9" s="3" t="s">
        <v>148</v>
      </c>
      <c r="AI9" s="3" t="s">
        <v>85</v>
      </c>
      <c r="AJ9" s="3" t="n">
        <v>8</v>
      </c>
      <c r="AK9" s="3" t="n">
        <v>4</v>
      </c>
      <c r="AL9" s="4" t="n">
        <v>123463789019</v>
      </c>
      <c r="AM9" s="3" t="s">
        <v>103</v>
      </c>
      <c r="AN9" s="3" t="s">
        <v>85</v>
      </c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 t="s">
        <v>92</v>
      </c>
      <c r="BB9" s="3"/>
      <c r="BC9" s="3" t="n">
        <v>5</v>
      </c>
      <c r="BD9" s="3" t="n">
        <v>6</v>
      </c>
      <c r="BE9" s="3"/>
      <c r="BF9" s="3"/>
      <c r="BG9" s="3" t="n">
        <v>11</v>
      </c>
      <c r="BH9" s="3"/>
      <c r="BI9" s="7" t="n">
        <v>30202</v>
      </c>
      <c r="BJ9" s="3" t="n">
        <v>0</v>
      </c>
      <c r="BK9" s="3" t="s">
        <v>105</v>
      </c>
      <c r="BL9" s="3" t="n">
        <v>48</v>
      </c>
      <c r="BM9" s="3"/>
    </row>
    <row r="10" customFormat="false" ht="15" hidden="false" customHeight="false" outlineLevel="0" collapsed="false">
      <c r="A10" s="3" t="s">
        <v>155</v>
      </c>
      <c r="B10" s="5" t="s">
        <v>156</v>
      </c>
      <c r="C10" s="4" t="n">
        <v>100243255866</v>
      </c>
      <c r="D10" s="3" t="s">
        <v>157</v>
      </c>
      <c r="E10" s="3" t="s">
        <v>158</v>
      </c>
      <c r="F10" s="3" t="n">
        <v>16250</v>
      </c>
      <c r="G10" s="3" t="n">
        <v>6000</v>
      </c>
      <c r="H10" s="3" t="n">
        <v>1800</v>
      </c>
      <c r="I10" s="4" t="n">
        <v>8220100012385</v>
      </c>
      <c r="J10" s="5" t="s">
        <v>70</v>
      </c>
      <c r="K10" s="6" t="n">
        <v>44382</v>
      </c>
      <c r="L10" s="3" t="s">
        <v>71</v>
      </c>
      <c r="M10" s="3" t="s">
        <v>118</v>
      </c>
      <c r="N10" s="3" t="n">
        <v>1200</v>
      </c>
      <c r="O10" s="3" t="s">
        <v>119</v>
      </c>
      <c r="P10" s="3" t="s">
        <v>74</v>
      </c>
      <c r="Q10" s="3" t="s">
        <v>75</v>
      </c>
      <c r="R10" s="3" t="s">
        <v>142</v>
      </c>
      <c r="S10" s="3" t="s">
        <v>118</v>
      </c>
      <c r="T10" s="3" t="s">
        <v>143</v>
      </c>
      <c r="U10" s="3"/>
      <c r="V10" s="3" t="n">
        <v>150</v>
      </c>
      <c r="W10" s="3" t="n">
        <v>200</v>
      </c>
      <c r="X10" s="3"/>
      <c r="Y10" s="6" t="n">
        <v>44382</v>
      </c>
      <c r="Z10" s="3" t="s">
        <v>79</v>
      </c>
      <c r="AA10" s="3" t="s">
        <v>80</v>
      </c>
      <c r="AB10" s="3" t="s">
        <v>81</v>
      </c>
      <c r="AC10" s="3" t="s">
        <v>82</v>
      </c>
      <c r="AD10" s="3" t="n">
        <v>1234567899</v>
      </c>
      <c r="AE10" s="3" t="s">
        <v>159</v>
      </c>
      <c r="AF10" s="3" t="s">
        <v>160</v>
      </c>
      <c r="AG10" s="3" t="s">
        <v>155</v>
      </c>
      <c r="AH10" s="3" t="s">
        <v>155</v>
      </c>
      <c r="AI10" s="3" t="s">
        <v>85</v>
      </c>
      <c r="AJ10" s="3" t="n">
        <v>9</v>
      </c>
      <c r="AK10" s="3" t="n">
        <v>1</v>
      </c>
      <c r="AL10" s="4" t="n">
        <v>123464789020</v>
      </c>
      <c r="AM10" s="3" t="s">
        <v>86</v>
      </c>
      <c r="AN10" s="3" t="s">
        <v>85</v>
      </c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 t="s">
        <v>92</v>
      </c>
      <c r="BB10" s="3"/>
      <c r="BC10" s="3" t="n">
        <v>5</v>
      </c>
      <c r="BD10" s="3" t="n">
        <v>6</v>
      </c>
      <c r="BE10" s="3"/>
      <c r="BF10" s="3"/>
      <c r="BG10" s="3" t="n">
        <v>10</v>
      </c>
      <c r="BH10" s="3"/>
      <c r="BI10" s="7" t="n">
        <v>30598</v>
      </c>
      <c r="BJ10" s="3" t="n">
        <v>0</v>
      </c>
      <c r="BK10" s="3" t="s">
        <v>105</v>
      </c>
      <c r="BL10" s="3" t="n">
        <v>40</v>
      </c>
      <c r="BM10" s="3"/>
    </row>
    <row r="11" customFormat="false" ht="15" hidden="false" customHeight="false" outlineLevel="0" collapsed="false">
      <c r="A11" s="3" t="s">
        <v>161</v>
      </c>
      <c r="B11" s="5" t="s">
        <v>162</v>
      </c>
      <c r="C11" s="4" t="n">
        <v>100243255867</v>
      </c>
      <c r="D11" s="3" t="s">
        <v>150</v>
      </c>
      <c r="E11" s="3" t="s">
        <v>163</v>
      </c>
      <c r="F11" s="3" t="n">
        <v>16250</v>
      </c>
      <c r="G11" s="3" t="n">
        <v>6000</v>
      </c>
      <c r="H11" s="3" t="n">
        <v>1800</v>
      </c>
      <c r="I11" s="4" t="n">
        <v>8220100012390</v>
      </c>
      <c r="J11" s="5" t="s">
        <v>70</v>
      </c>
      <c r="K11" s="6" t="n">
        <v>42200</v>
      </c>
      <c r="L11" s="3" t="s">
        <v>71</v>
      </c>
      <c r="M11" s="3" t="s">
        <v>127</v>
      </c>
      <c r="N11" s="3" t="n">
        <v>1000</v>
      </c>
      <c r="O11" s="3" t="s">
        <v>119</v>
      </c>
      <c r="P11" s="3" t="s">
        <v>100</v>
      </c>
      <c r="Q11" s="3" t="s">
        <v>75</v>
      </c>
      <c r="R11" s="3" t="s">
        <v>142</v>
      </c>
      <c r="S11" s="3" t="s">
        <v>127</v>
      </c>
      <c r="T11" s="3" t="s">
        <v>143</v>
      </c>
      <c r="U11" s="3"/>
      <c r="V11" s="3" t="n">
        <v>150</v>
      </c>
      <c r="W11" s="3" t="n">
        <v>200</v>
      </c>
      <c r="X11" s="3"/>
      <c r="Y11" s="6" t="n">
        <v>42200</v>
      </c>
      <c r="Z11" s="3" t="s">
        <v>79</v>
      </c>
      <c r="AA11" s="3" t="s">
        <v>80</v>
      </c>
      <c r="AB11" s="3" t="s">
        <v>135</v>
      </c>
      <c r="AC11" s="3" t="s">
        <v>82</v>
      </c>
      <c r="AD11" s="3" t="n">
        <v>1234567900</v>
      </c>
      <c r="AE11" s="3" t="s">
        <v>164</v>
      </c>
      <c r="AF11" s="3" t="s">
        <v>165</v>
      </c>
      <c r="AG11" s="3" t="s">
        <v>161</v>
      </c>
      <c r="AH11" s="3" t="s">
        <v>161</v>
      </c>
      <c r="AI11" s="3" t="s">
        <v>85</v>
      </c>
      <c r="AJ11" s="3" t="n">
        <v>10</v>
      </c>
      <c r="AK11" s="3" t="n">
        <v>2</v>
      </c>
      <c r="AL11" s="4" t="n">
        <v>123465789021</v>
      </c>
      <c r="AM11" s="3" t="s">
        <v>103</v>
      </c>
      <c r="AN11" s="3" t="s">
        <v>85</v>
      </c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 t="s">
        <v>92</v>
      </c>
      <c r="BB11" s="3"/>
      <c r="BC11" s="3" t="n">
        <v>5</v>
      </c>
      <c r="BD11" s="3" t="n">
        <v>6</v>
      </c>
      <c r="BE11" s="3"/>
      <c r="BF11" s="3"/>
      <c r="BG11" s="3" t="n">
        <v>8</v>
      </c>
      <c r="BH11" s="3"/>
      <c r="BI11" s="7" t="n">
        <v>30996</v>
      </c>
      <c r="BJ11" s="3" t="n">
        <v>0</v>
      </c>
      <c r="BK11" s="3" t="s">
        <v>105</v>
      </c>
      <c r="BL11" s="3" t="n">
        <v>24</v>
      </c>
      <c r="BM11" s="3"/>
    </row>
    <row r="12" customFormat="false" ht="15" hidden="false" customHeight="false" outlineLevel="0" collapsed="false">
      <c r="A12" s="3" t="s">
        <v>166</v>
      </c>
      <c r="B12" s="5" t="s">
        <v>167</v>
      </c>
      <c r="C12" s="4" t="n">
        <v>100243255868</v>
      </c>
      <c r="D12" s="3" t="s">
        <v>68</v>
      </c>
      <c r="E12" s="3" t="s">
        <v>168</v>
      </c>
      <c r="F12" s="3" t="n">
        <v>9300</v>
      </c>
      <c r="G12" s="3" t="n">
        <v>4600</v>
      </c>
      <c r="H12" s="3" t="n">
        <v>1800</v>
      </c>
      <c r="I12" s="4" t="n">
        <v>8220100012395</v>
      </c>
      <c r="J12" s="5" t="s">
        <v>70</v>
      </c>
      <c r="K12" s="6" t="n">
        <v>41559</v>
      </c>
      <c r="L12" s="3" t="s">
        <v>71</v>
      </c>
      <c r="M12" s="3" t="s">
        <v>72</v>
      </c>
      <c r="N12" s="3" t="n">
        <v>1000</v>
      </c>
      <c r="O12" s="3" t="s">
        <v>169</v>
      </c>
      <c r="P12" s="3" t="s">
        <v>74</v>
      </c>
      <c r="Q12" s="3" t="s">
        <v>75</v>
      </c>
      <c r="R12" s="3" t="s">
        <v>142</v>
      </c>
      <c r="S12" s="3" t="s">
        <v>72</v>
      </c>
      <c r="T12" s="3" t="s">
        <v>143</v>
      </c>
      <c r="U12" s="3"/>
      <c r="V12" s="3" t="n">
        <v>150</v>
      </c>
      <c r="W12" s="3" t="n">
        <v>200</v>
      </c>
      <c r="X12" s="3"/>
      <c r="Y12" s="6" t="n">
        <v>41559</v>
      </c>
      <c r="Z12" s="3" t="s">
        <v>79</v>
      </c>
      <c r="AA12" s="3" t="s">
        <v>134</v>
      </c>
      <c r="AB12" s="3" t="s">
        <v>135</v>
      </c>
      <c r="AC12" s="3" t="s">
        <v>82</v>
      </c>
      <c r="AD12" s="3" t="n">
        <v>1234567901</v>
      </c>
      <c r="AE12" s="3" t="s">
        <v>170</v>
      </c>
      <c r="AF12" s="3" t="s">
        <v>171</v>
      </c>
      <c r="AG12" s="3" t="s">
        <v>166</v>
      </c>
      <c r="AH12" s="3" t="s">
        <v>166</v>
      </c>
      <c r="AI12" s="3" t="s">
        <v>85</v>
      </c>
      <c r="AJ12" s="3" t="n">
        <v>11</v>
      </c>
      <c r="AK12" s="3" t="n">
        <v>3</v>
      </c>
      <c r="AL12" s="4" t="n">
        <v>123466789022</v>
      </c>
      <c r="AM12" s="3" t="s">
        <v>86</v>
      </c>
      <c r="AN12" s="3" t="s">
        <v>85</v>
      </c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 t="s">
        <v>92</v>
      </c>
      <c r="BB12" s="3"/>
      <c r="BC12" s="3" t="n">
        <v>5</v>
      </c>
      <c r="BD12" s="3" t="n">
        <v>6</v>
      </c>
      <c r="BE12" s="3"/>
      <c r="BF12" s="3"/>
      <c r="BG12" s="3" t="n">
        <v>9</v>
      </c>
      <c r="BH12" s="3"/>
      <c r="BI12" s="7" t="n">
        <v>31393</v>
      </c>
      <c r="BJ12" s="3" t="n">
        <v>89000</v>
      </c>
      <c r="BK12" s="3" t="s">
        <v>105</v>
      </c>
      <c r="BL12" s="3" t="n">
        <v>25</v>
      </c>
      <c r="BM12" s="3"/>
    </row>
    <row r="13" customFormat="false" ht="15" hidden="false" customHeight="false" outlineLevel="0" collapsed="false">
      <c r="A13" s="3" t="s">
        <v>172</v>
      </c>
      <c r="B13" s="5" t="s">
        <v>173</v>
      </c>
      <c r="C13" s="4" t="n">
        <v>100243255869</v>
      </c>
      <c r="D13" s="3" t="s">
        <v>125</v>
      </c>
      <c r="E13" s="3" t="s">
        <v>174</v>
      </c>
      <c r="F13" s="3" t="n">
        <v>9300</v>
      </c>
      <c r="G13" s="3" t="n">
        <v>4200</v>
      </c>
      <c r="H13" s="3" t="n">
        <v>1800</v>
      </c>
      <c r="I13" s="4" t="n">
        <v>8220100012400</v>
      </c>
      <c r="J13" s="5" t="s">
        <v>70</v>
      </c>
      <c r="K13" s="6" t="n">
        <v>42804</v>
      </c>
      <c r="L13" s="3" t="s">
        <v>71</v>
      </c>
      <c r="M13" s="3" t="s">
        <v>98</v>
      </c>
      <c r="N13" s="3" t="n">
        <v>1200</v>
      </c>
      <c r="O13" s="3" t="s">
        <v>169</v>
      </c>
      <c r="P13" s="3" t="s">
        <v>100</v>
      </c>
      <c r="Q13" s="3" t="s">
        <v>75</v>
      </c>
      <c r="R13" s="3" t="s">
        <v>142</v>
      </c>
      <c r="S13" s="3" t="s">
        <v>98</v>
      </c>
      <c r="T13" s="3" t="s">
        <v>143</v>
      </c>
      <c r="U13" s="3"/>
      <c r="V13" s="3" t="n">
        <v>150</v>
      </c>
      <c r="W13" s="3" t="n">
        <v>200</v>
      </c>
      <c r="X13" s="6" t="n">
        <v>43900</v>
      </c>
      <c r="Y13" s="6" t="n">
        <v>42804</v>
      </c>
      <c r="Z13" s="3" t="s">
        <v>79</v>
      </c>
      <c r="AA13" s="3" t="s">
        <v>144</v>
      </c>
      <c r="AB13" s="3" t="s">
        <v>135</v>
      </c>
      <c r="AC13" s="3" t="s">
        <v>82</v>
      </c>
      <c r="AD13" s="3" t="n">
        <v>1234567902</v>
      </c>
      <c r="AE13" s="3" t="s">
        <v>175</v>
      </c>
      <c r="AF13" s="3" t="s">
        <v>176</v>
      </c>
      <c r="AG13" s="3" t="s">
        <v>172</v>
      </c>
      <c r="AH13" s="3" t="s">
        <v>172</v>
      </c>
      <c r="AI13" s="3" t="s">
        <v>85</v>
      </c>
      <c r="AJ13" s="3" t="n">
        <v>12</v>
      </c>
      <c r="AK13" s="3" t="n">
        <v>4</v>
      </c>
      <c r="AL13" s="4" t="n">
        <v>123467789023</v>
      </c>
      <c r="AM13" s="3" t="s">
        <v>103</v>
      </c>
      <c r="AN13" s="3" t="s">
        <v>85</v>
      </c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 t="s">
        <v>92</v>
      </c>
      <c r="BB13" s="3"/>
      <c r="BC13" s="3" t="n">
        <v>5</v>
      </c>
      <c r="BD13" s="3" t="n">
        <v>6</v>
      </c>
      <c r="BE13" s="3"/>
      <c r="BF13" s="3"/>
      <c r="BG13" s="3" t="n">
        <v>7</v>
      </c>
      <c r="BH13" s="3"/>
      <c r="BI13" s="7" t="n">
        <v>31413</v>
      </c>
      <c r="BJ13" s="3"/>
      <c r="BK13" s="3" t="s">
        <v>105</v>
      </c>
      <c r="BL13" s="3" t="n">
        <v>26</v>
      </c>
      <c r="BM13" s="3"/>
    </row>
    <row r="14" customFormat="false" ht="15" hidden="false" customHeight="false" outlineLevel="0" collapsed="false">
      <c r="A14" s="3" t="s">
        <v>177</v>
      </c>
      <c r="B14" s="5" t="s">
        <v>178</v>
      </c>
      <c r="C14" s="4" t="n">
        <v>100243255870</v>
      </c>
      <c r="D14" s="3" t="s">
        <v>125</v>
      </c>
      <c r="E14" s="3" t="s">
        <v>179</v>
      </c>
      <c r="F14" s="3" t="n">
        <v>5200</v>
      </c>
      <c r="G14" s="3" t="n">
        <v>2800</v>
      </c>
      <c r="H14" s="3" t="n">
        <v>1800</v>
      </c>
      <c r="I14" s="4" t="n">
        <v>8220100012405</v>
      </c>
      <c r="J14" s="5" t="s">
        <v>70</v>
      </c>
      <c r="K14" s="6" t="n">
        <v>41740</v>
      </c>
      <c r="L14" s="3" t="s">
        <v>71</v>
      </c>
      <c r="M14" s="3" t="s">
        <v>110</v>
      </c>
      <c r="N14" s="3" t="n">
        <v>1000</v>
      </c>
      <c r="O14" s="3" t="s">
        <v>180</v>
      </c>
      <c r="P14" s="3" t="s">
        <v>111</v>
      </c>
      <c r="Q14" s="3" t="s">
        <v>75</v>
      </c>
      <c r="R14" s="3" t="s">
        <v>142</v>
      </c>
      <c r="S14" s="3" t="s">
        <v>110</v>
      </c>
      <c r="T14" s="3" t="s">
        <v>143</v>
      </c>
      <c r="U14" s="3"/>
      <c r="V14" s="3" t="n">
        <v>150</v>
      </c>
      <c r="W14" s="3" t="n">
        <v>200</v>
      </c>
      <c r="X14" s="3"/>
      <c r="Y14" s="6" t="n">
        <v>41740</v>
      </c>
      <c r="Z14" s="3" t="s">
        <v>79</v>
      </c>
      <c r="AA14" s="3" t="s">
        <v>152</v>
      </c>
      <c r="AB14" s="3" t="s">
        <v>81</v>
      </c>
      <c r="AC14" s="3" t="s">
        <v>82</v>
      </c>
      <c r="AD14" s="3" t="n">
        <v>1234567903</v>
      </c>
      <c r="AE14" s="3" t="s">
        <v>181</v>
      </c>
      <c r="AF14" s="3" t="s">
        <v>182</v>
      </c>
      <c r="AG14" s="3" t="s">
        <v>177</v>
      </c>
      <c r="AH14" s="3" t="s">
        <v>177</v>
      </c>
      <c r="AI14" s="3" t="s">
        <v>85</v>
      </c>
      <c r="AJ14" s="3" t="n">
        <v>13</v>
      </c>
      <c r="AK14" s="3" t="n">
        <v>1</v>
      </c>
      <c r="AL14" s="4" t="n">
        <v>123468789024</v>
      </c>
      <c r="AM14" s="3" t="s">
        <v>86</v>
      </c>
      <c r="AN14" s="3" t="s">
        <v>85</v>
      </c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 t="s">
        <v>92</v>
      </c>
      <c r="BB14" s="3"/>
      <c r="BC14" s="3" t="n">
        <v>5</v>
      </c>
      <c r="BD14" s="3" t="n">
        <v>6</v>
      </c>
      <c r="BE14" s="3"/>
      <c r="BF14" s="3"/>
      <c r="BG14" s="3" t="n">
        <v>5</v>
      </c>
      <c r="BH14" s="3"/>
      <c r="BI14" s="7" t="n">
        <v>32113</v>
      </c>
      <c r="BJ14" s="3" t="n">
        <v>111000</v>
      </c>
      <c r="BK14" s="3" t="s">
        <v>105</v>
      </c>
      <c r="BL14" s="3" t="n">
        <v>27</v>
      </c>
      <c r="BM14" s="3"/>
    </row>
    <row r="15" customFormat="false" ht="15" hidden="false" customHeight="false" outlineLevel="0" collapsed="false">
      <c r="A15" s="3" t="s">
        <v>183</v>
      </c>
      <c r="B15" s="5" t="s">
        <v>184</v>
      </c>
      <c r="C15" s="4" t="n">
        <v>100243255871</v>
      </c>
      <c r="D15" s="3" t="s">
        <v>157</v>
      </c>
      <c r="E15" s="3" t="s">
        <v>185</v>
      </c>
      <c r="F15" s="3" t="n">
        <v>5200</v>
      </c>
      <c r="G15" s="3" t="n">
        <v>2400</v>
      </c>
      <c r="H15" s="3" t="n">
        <v>1800</v>
      </c>
      <c r="I15" s="4" t="n">
        <v>8220100012410</v>
      </c>
      <c r="J15" s="5" t="s">
        <v>70</v>
      </c>
      <c r="K15" s="6" t="n">
        <v>44018</v>
      </c>
      <c r="L15" s="3" t="s">
        <v>71</v>
      </c>
      <c r="M15" s="3" t="s">
        <v>118</v>
      </c>
      <c r="N15" s="3" t="n">
        <v>1000</v>
      </c>
      <c r="O15" s="3" t="s">
        <v>180</v>
      </c>
      <c r="P15" s="3" t="s">
        <v>74</v>
      </c>
      <c r="Q15" s="3" t="s">
        <v>75</v>
      </c>
      <c r="R15" s="3" t="s">
        <v>142</v>
      </c>
      <c r="S15" s="3" t="s">
        <v>118</v>
      </c>
      <c r="T15" s="3" t="s">
        <v>143</v>
      </c>
      <c r="U15" s="3"/>
      <c r="V15" s="3" t="n">
        <v>150</v>
      </c>
      <c r="W15" s="3" t="n">
        <v>200</v>
      </c>
      <c r="X15" s="3"/>
      <c r="Y15" s="6" t="n">
        <v>44018</v>
      </c>
      <c r="Z15" s="3" t="s">
        <v>79</v>
      </c>
      <c r="AA15" s="3" t="s">
        <v>80</v>
      </c>
      <c r="AB15" s="3" t="s">
        <v>81</v>
      </c>
      <c r="AC15" s="3" t="s">
        <v>82</v>
      </c>
      <c r="AD15" s="3" t="n">
        <v>1234567904</v>
      </c>
      <c r="AE15" s="3" t="s">
        <v>186</v>
      </c>
      <c r="AF15" s="3" t="s">
        <v>187</v>
      </c>
      <c r="AG15" s="3" t="s">
        <v>183</v>
      </c>
      <c r="AH15" s="3" t="s">
        <v>183</v>
      </c>
      <c r="AI15" s="3" t="s">
        <v>85</v>
      </c>
      <c r="AJ15" s="3" t="n">
        <v>14</v>
      </c>
      <c r="AK15" s="3" t="n">
        <v>2</v>
      </c>
      <c r="AL15" s="4" t="n">
        <v>123469789025</v>
      </c>
      <c r="AM15" s="3" t="s">
        <v>103</v>
      </c>
      <c r="AN15" s="3" t="s">
        <v>85</v>
      </c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 t="s">
        <v>92</v>
      </c>
      <c r="BB15" s="3"/>
      <c r="BC15" s="3" t="n">
        <v>5</v>
      </c>
      <c r="BD15" s="3" t="n">
        <v>6</v>
      </c>
      <c r="BE15" s="3"/>
      <c r="BF15" s="3"/>
      <c r="BG15" s="3" t="n">
        <v>2</v>
      </c>
      <c r="BH15" s="3"/>
      <c r="BI15" s="7" t="n">
        <v>32450</v>
      </c>
      <c r="BJ15" s="3" t="n">
        <v>58000</v>
      </c>
      <c r="BK15" s="3" t="s">
        <v>105</v>
      </c>
      <c r="BL15" s="3" t="n">
        <v>28</v>
      </c>
      <c r="BM15" s="3"/>
    </row>
    <row r="16" customFormat="false" ht="15" hidden="false" customHeight="false" outlineLevel="0" collapsed="false">
      <c r="A16" s="3" t="s">
        <v>188</v>
      </c>
      <c r="B16" s="5" t="s">
        <v>189</v>
      </c>
      <c r="C16" s="4" t="n">
        <v>100243255872</v>
      </c>
      <c r="D16" s="3" t="s">
        <v>125</v>
      </c>
      <c r="E16" s="3" t="s">
        <v>190</v>
      </c>
      <c r="F16" s="3" t="n">
        <v>9300</v>
      </c>
      <c r="G16" s="3" t="n">
        <v>4600</v>
      </c>
      <c r="H16" s="3" t="n">
        <v>1800</v>
      </c>
      <c r="I16" s="4" t="n">
        <v>8220100012415</v>
      </c>
      <c r="J16" s="5" t="s">
        <v>70</v>
      </c>
      <c r="K16" s="6" t="n">
        <v>42050</v>
      </c>
      <c r="L16" s="3" t="s">
        <v>71</v>
      </c>
      <c r="M16" s="3" t="s">
        <v>127</v>
      </c>
      <c r="N16" s="3" t="n">
        <v>1200</v>
      </c>
      <c r="O16" s="3" t="s">
        <v>169</v>
      </c>
      <c r="P16" s="3" t="s">
        <v>100</v>
      </c>
      <c r="Q16" s="3" t="s">
        <v>75</v>
      </c>
      <c r="R16" s="3" t="s">
        <v>142</v>
      </c>
      <c r="S16" s="3" t="s">
        <v>127</v>
      </c>
      <c r="T16" s="3" t="s">
        <v>143</v>
      </c>
      <c r="U16" s="3"/>
      <c r="V16" s="3" t="n">
        <v>150</v>
      </c>
      <c r="W16" s="3" t="n">
        <v>200</v>
      </c>
      <c r="X16" s="3"/>
      <c r="Y16" s="6" t="n">
        <v>42050</v>
      </c>
      <c r="Z16" s="3" t="s">
        <v>79</v>
      </c>
      <c r="AA16" s="3" t="s">
        <v>80</v>
      </c>
      <c r="AB16" s="3" t="s">
        <v>81</v>
      </c>
      <c r="AC16" s="3" t="s">
        <v>82</v>
      </c>
      <c r="AD16" s="3" t="n">
        <v>1234567905</v>
      </c>
      <c r="AE16" s="3" t="s">
        <v>191</v>
      </c>
      <c r="AF16" s="3" t="s">
        <v>192</v>
      </c>
      <c r="AG16" s="3" t="s">
        <v>188</v>
      </c>
      <c r="AH16" s="3" t="s">
        <v>188</v>
      </c>
      <c r="AI16" s="3" t="s">
        <v>85</v>
      </c>
      <c r="AJ16" s="3" t="n">
        <v>15</v>
      </c>
      <c r="AK16" s="3" t="n">
        <v>3</v>
      </c>
      <c r="AL16" s="4" t="n">
        <v>123470789026</v>
      </c>
      <c r="AM16" s="3" t="s">
        <v>86</v>
      </c>
      <c r="AN16" s="3" t="s">
        <v>85</v>
      </c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 t="s">
        <v>92</v>
      </c>
      <c r="BB16" s="3"/>
      <c r="BC16" s="3" t="n">
        <v>5</v>
      </c>
      <c r="BD16" s="3" t="n">
        <v>6</v>
      </c>
      <c r="BE16" s="3"/>
      <c r="BF16" s="3"/>
      <c r="BG16" s="3" t="n">
        <v>4</v>
      </c>
      <c r="BH16" s="3"/>
      <c r="BI16" s="7" t="n">
        <v>32776</v>
      </c>
      <c r="BJ16" s="3" t="n">
        <v>0</v>
      </c>
      <c r="BK16" s="3" t="s">
        <v>105</v>
      </c>
      <c r="BL16" s="3" t="n">
        <v>29</v>
      </c>
      <c r="BM16" s="3"/>
    </row>
    <row r="17" customFormat="false" ht="15" hidden="false" customHeight="false" outlineLevel="0" collapsed="false">
      <c r="A17" s="3" t="s">
        <v>193</v>
      </c>
      <c r="B17" s="5" t="s">
        <v>194</v>
      </c>
      <c r="C17" s="4" t="n">
        <v>100243255873</v>
      </c>
      <c r="D17" s="3" t="s">
        <v>195</v>
      </c>
      <c r="E17" s="3" t="s">
        <v>196</v>
      </c>
      <c r="F17" s="3" t="n">
        <v>9300</v>
      </c>
      <c r="G17" s="3" t="n">
        <v>4600</v>
      </c>
      <c r="H17" s="3" t="n">
        <v>1800</v>
      </c>
      <c r="I17" s="4" t="n">
        <v>8220100012420</v>
      </c>
      <c r="J17" s="5" t="s">
        <v>70</v>
      </c>
      <c r="K17" s="6" t="n">
        <v>41559</v>
      </c>
      <c r="L17" s="3" t="s">
        <v>71</v>
      </c>
      <c r="M17" s="3" t="s">
        <v>72</v>
      </c>
      <c r="N17" s="3" t="n">
        <v>1000</v>
      </c>
      <c r="O17" s="3" t="s">
        <v>169</v>
      </c>
      <c r="P17" s="3" t="s">
        <v>74</v>
      </c>
      <c r="Q17" s="3" t="s">
        <v>197</v>
      </c>
      <c r="R17" s="3" t="s">
        <v>142</v>
      </c>
      <c r="S17" s="3" t="s">
        <v>72</v>
      </c>
      <c r="T17" s="3" t="s">
        <v>143</v>
      </c>
      <c r="U17" s="3"/>
      <c r="V17" s="3" t="n">
        <v>150</v>
      </c>
      <c r="W17" s="3" t="n">
        <v>200</v>
      </c>
      <c r="X17" s="3"/>
      <c r="Y17" s="6" t="n">
        <v>41559</v>
      </c>
      <c r="Z17" s="3" t="s">
        <v>79</v>
      </c>
      <c r="AA17" s="3" t="s">
        <v>134</v>
      </c>
      <c r="AB17" s="3" t="s">
        <v>81</v>
      </c>
      <c r="AC17" s="3" t="s">
        <v>82</v>
      </c>
      <c r="AD17" s="3" t="n">
        <v>1234567906</v>
      </c>
      <c r="AE17" s="3" t="s">
        <v>198</v>
      </c>
      <c r="AF17" s="3" t="s">
        <v>199</v>
      </c>
      <c r="AG17" s="3" t="s">
        <v>193</v>
      </c>
      <c r="AH17" s="3" t="s">
        <v>193</v>
      </c>
      <c r="AI17" s="3" t="s">
        <v>85</v>
      </c>
      <c r="AJ17" s="3" t="n">
        <v>16</v>
      </c>
      <c r="AK17" s="3" t="n">
        <v>4</v>
      </c>
      <c r="AL17" s="4" t="n">
        <v>123471789027</v>
      </c>
      <c r="AM17" s="3" t="s">
        <v>103</v>
      </c>
      <c r="AN17" s="3" t="s">
        <v>85</v>
      </c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 t="s">
        <v>92</v>
      </c>
      <c r="BB17" s="3"/>
      <c r="BC17" s="3" t="n">
        <v>5</v>
      </c>
      <c r="BD17" s="3" t="n">
        <v>6</v>
      </c>
      <c r="BE17" s="3"/>
      <c r="BF17" s="3"/>
      <c r="BG17" s="3" t="n">
        <v>6</v>
      </c>
      <c r="BH17" s="3"/>
      <c r="BI17" s="7" t="n">
        <v>33111</v>
      </c>
      <c r="BJ17" s="3" t="n">
        <v>0</v>
      </c>
      <c r="BK17" s="3" t="s">
        <v>105</v>
      </c>
      <c r="BL17" s="3" t="n">
        <v>30</v>
      </c>
      <c r="BM17" s="3"/>
    </row>
    <row r="18" customFormat="false" ht="15" hidden="false" customHeight="false" outlineLevel="0" collapsed="false">
      <c r="A18" s="3" t="s">
        <v>200</v>
      </c>
      <c r="B18" s="5" t="s">
        <v>201</v>
      </c>
      <c r="C18" s="4" t="n">
        <v>100243255874</v>
      </c>
      <c r="D18" s="3" t="s">
        <v>150</v>
      </c>
      <c r="E18" s="3" t="s">
        <v>202</v>
      </c>
      <c r="F18" s="3" t="n">
        <v>9300</v>
      </c>
      <c r="G18" s="3" t="n">
        <v>4200</v>
      </c>
      <c r="H18" s="3" t="n">
        <v>1800</v>
      </c>
      <c r="I18" s="4" t="n">
        <v>8220100012425</v>
      </c>
      <c r="J18" s="5" t="s">
        <v>70</v>
      </c>
      <c r="K18" s="6" t="n">
        <v>43018</v>
      </c>
      <c r="L18" s="3" t="s">
        <v>71</v>
      </c>
      <c r="M18" s="3" t="s">
        <v>98</v>
      </c>
      <c r="N18" s="3" t="n">
        <v>1200</v>
      </c>
      <c r="O18" s="3" t="s">
        <v>180</v>
      </c>
      <c r="P18" s="3" t="s">
        <v>100</v>
      </c>
      <c r="Q18" s="3" t="s">
        <v>197</v>
      </c>
      <c r="R18" s="3" t="s">
        <v>142</v>
      </c>
      <c r="S18" s="3" t="s">
        <v>98</v>
      </c>
      <c r="T18" s="3" t="s">
        <v>143</v>
      </c>
      <c r="U18" s="3"/>
      <c r="V18" s="3" t="n">
        <v>150</v>
      </c>
      <c r="W18" s="3" t="n">
        <v>200</v>
      </c>
      <c r="X18" s="3"/>
      <c r="Y18" s="6" t="n">
        <v>43018</v>
      </c>
      <c r="Z18" s="3" t="s">
        <v>79</v>
      </c>
      <c r="AA18" s="3" t="s">
        <v>144</v>
      </c>
      <c r="AB18" s="3" t="s">
        <v>81</v>
      </c>
      <c r="AC18" s="3" t="s">
        <v>82</v>
      </c>
      <c r="AD18" s="3" t="n">
        <v>1234567907</v>
      </c>
      <c r="AE18" s="3" t="s">
        <v>203</v>
      </c>
      <c r="AF18" s="3" t="s">
        <v>204</v>
      </c>
      <c r="AG18" s="3" t="s">
        <v>200</v>
      </c>
      <c r="AH18" s="3" t="s">
        <v>200</v>
      </c>
      <c r="AI18" s="3" t="s">
        <v>85</v>
      </c>
      <c r="AJ18" s="3" t="n">
        <v>17</v>
      </c>
      <c r="AK18" s="3" t="n">
        <v>1</v>
      </c>
      <c r="AL18" s="4" t="n">
        <v>123472789028</v>
      </c>
      <c r="AM18" s="3" t="s">
        <v>86</v>
      </c>
      <c r="AN18" s="3" t="s">
        <v>85</v>
      </c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 t="s">
        <v>92</v>
      </c>
      <c r="BB18" s="3"/>
      <c r="BC18" s="3" t="n">
        <v>5</v>
      </c>
      <c r="BD18" s="3" t="n">
        <v>6</v>
      </c>
      <c r="BE18" s="3"/>
      <c r="BF18" s="3"/>
      <c r="BG18" s="3" t="n">
        <v>5</v>
      </c>
      <c r="BH18" s="3"/>
      <c r="BI18" s="7" t="n">
        <v>33277</v>
      </c>
      <c r="BJ18" s="3" t="n">
        <v>125000</v>
      </c>
      <c r="BK18" s="3" t="s">
        <v>105</v>
      </c>
      <c r="BL18" s="3" t="n">
        <v>31</v>
      </c>
      <c r="BM18" s="3"/>
    </row>
    <row r="19" customFormat="false" ht="15" hidden="false" customHeight="false" outlineLevel="0" collapsed="false">
      <c r="A19" s="3" t="s">
        <v>205</v>
      </c>
      <c r="B19" s="5" t="s">
        <v>206</v>
      </c>
      <c r="C19" s="4" t="n">
        <v>100243255875</v>
      </c>
      <c r="D19" s="3" t="s">
        <v>195</v>
      </c>
      <c r="E19" s="3" t="s">
        <v>207</v>
      </c>
      <c r="F19" s="3" t="n">
        <v>5200</v>
      </c>
      <c r="G19" s="3" t="n">
        <v>2800</v>
      </c>
      <c r="H19" s="3" t="n">
        <v>1800</v>
      </c>
      <c r="I19" s="4" t="n">
        <v>8220100012430</v>
      </c>
      <c r="J19" s="5" t="s">
        <v>70</v>
      </c>
      <c r="K19" s="6" t="n">
        <v>41284</v>
      </c>
      <c r="L19" s="3" t="s">
        <v>71</v>
      </c>
      <c r="M19" s="3" t="s">
        <v>110</v>
      </c>
      <c r="N19" s="3" t="n">
        <v>1000</v>
      </c>
      <c r="O19" s="3" t="s">
        <v>180</v>
      </c>
      <c r="P19" s="3" t="s">
        <v>111</v>
      </c>
      <c r="Q19" s="3" t="s">
        <v>197</v>
      </c>
      <c r="R19" s="3" t="s">
        <v>142</v>
      </c>
      <c r="S19" s="3" t="s">
        <v>110</v>
      </c>
      <c r="T19" s="3" t="s">
        <v>143</v>
      </c>
      <c r="U19" s="3"/>
      <c r="V19" s="3" t="n">
        <v>150</v>
      </c>
      <c r="W19" s="3" t="n">
        <v>200</v>
      </c>
      <c r="X19" s="3"/>
      <c r="Y19" s="6" t="n">
        <v>41284</v>
      </c>
      <c r="Z19" s="3" t="s">
        <v>79</v>
      </c>
      <c r="AA19" s="3" t="s">
        <v>152</v>
      </c>
      <c r="AB19" s="3" t="s">
        <v>81</v>
      </c>
      <c r="AC19" s="3" t="s">
        <v>82</v>
      </c>
      <c r="AD19" s="3" t="n">
        <v>1234567908</v>
      </c>
      <c r="AE19" s="3" t="s">
        <v>208</v>
      </c>
      <c r="AF19" s="3" t="s">
        <v>209</v>
      </c>
      <c r="AG19" s="3" t="s">
        <v>205</v>
      </c>
      <c r="AH19" s="3" t="s">
        <v>205</v>
      </c>
      <c r="AI19" s="3" t="s">
        <v>85</v>
      </c>
      <c r="AJ19" s="3" t="n">
        <v>18</v>
      </c>
      <c r="AK19" s="3" t="n">
        <v>2</v>
      </c>
      <c r="AL19" s="4" t="n">
        <v>123473789029</v>
      </c>
      <c r="AM19" s="3" t="s">
        <v>103</v>
      </c>
      <c r="AN19" s="3" t="s">
        <v>85</v>
      </c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 t="s">
        <v>92</v>
      </c>
      <c r="BB19" s="3"/>
      <c r="BC19" s="3" t="n">
        <v>5</v>
      </c>
      <c r="BD19" s="3" t="n">
        <v>6</v>
      </c>
      <c r="BE19" s="3"/>
      <c r="BF19" s="3"/>
      <c r="BG19" s="3" t="n">
        <v>8</v>
      </c>
      <c r="BH19" s="3"/>
      <c r="BI19" s="7" t="n">
        <v>33761</v>
      </c>
      <c r="BJ19" s="3" t="n">
        <v>0</v>
      </c>
      <c r="BK19" s="3" t="s">
        <v>105</v>
      </c>
      <c r="BL19" s="3" t="n">
        <v>32</v>
      </c>
      <c r="BM19" s="3"/>
    </row>
    <row r="20" customFormat="false" ht="15" hidden="false" customHeight="false" outlineLevel="0" collapsed="false">
      <c r="A20" s="3" t="s">
        <v>210</v>
      </c>
      <c r="B20" s="5" t="s">
        <v>211</v>
      </c>
      <c r="C20" s="4" t="n">
        <v>100243255876</v>
      </c>
      <c r="D20" s="3" t="s">
        <v>125</v>
      </c>
      <c r="E20" s="3" t="s">
        <v>212</v>
      </c>
      <c r="F20" s="3" t="n">
        <v>5200</v>
      </c>
      <c r="G20" s="3" t="n">
        <v>2400</v>
      </c>
      <c r="H20" s="3" t="n">
        <v>1800</v>
      </c>
      <c r="I20" s="4" t="n">
        <v>8220100012435</v>
      </c>
      <c r="J20" s="5" t="s">
        <v>70</v>
      </c>
      <c r="K20" s="6" t="n">
        <v>44382</v>
      </c>
      <c r="L20" s="3" t="s">
        <v>71</v>
      </c>
      <c r="M20" s="3" t="s">
        <v>118</v>
      </c>
      <c r="N20" s="3" t="n">
        <v>0</v>
      </c>
      <c r="O20" s="3" t="s">
        <v>180</v>
      </c>
      <c r="P20" s="3" t="s">
        <v>74</v>
      </c>
      <c r="Q20" s="3" t="s">
        <v>197</v>
      </c>
      <c r="R20" s="3" t="s">
        <v>142</v>
      </c>
      <c r="S20" s="3" t="s">
        <v>118</v>
      </c>
      <c r="T20" s="3" t="s">
        <v>143</v>
      </c>
      <c r="U20" s="3"/>
      <c r="V20" s="3" t="n">
        <v>150</v>
      </c>
      <c r="W20" s="3" t="n">
        <v>200</v>
      </c>
      <c r="X20" s="3"/>
      <c r="Y20" s="6" t="n">
        <v>44382</v>
      </c>
      <c r="Z20" s="3" t="s">
        <v>79</v>
      </c>
      <c r="AA20" s="3" t="s">
        <v>80</v>
      </c>
      <c r="AB20" s="3" t="s">
        <v>81</v>
      </c>
      <c r="AC20" s="3" t="s">
        <v>82</v>
      </c>
      <c r="AD20" s="3" t="n">
        <v>1234567909</v>
      </c>
      <c r="AE20" s="3" t="s">
        <v>213</v>
      </c>
      <c r="AF20" s="3" t="s">
        <v>214</v>
      </c>
      <c r="AG20" s="3" t="s">
        <v>210</v>
      </c>
      <c r="AH20" s="3" t="s">
        <v>210</v>
      </c>
      <c r="AI20" s="3" t="s">
        <v>85</v>
      </c>
      <c r="AJ20" s="3" t="n">
        <v>19</v>
      </c>
      <c r="AK20" s="3" t="n">
        <v>3</v>
      </c>
      <c r="AL20" s="4" t="n">
        <v>123474789030</v>
      </c>
      <c r="AM20" s="3" t="s">
        <v>86</v>
      </c>
      <c r="AN20" s="3" t="s">
        <v>85</v>
      </c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 t="s">
        <v>92</v>
      </c>
      <c r="BB20" s="3"/>
      <c r="BC20" s="3" t="n">
        <v>5</v>
      </c>
      <c r="BD20" s="3" t="n">
        <v>6</v>
      </c>
      <c r="BE20" s="3"/>
      <c r="BF20" s="3"/>
      <c r="BG20" s="3" t="n">
        <v>9</v>
      </c>
      <c r="BH20" s="3"/>
      <c r="BI20" s="7" t="n">
        <v>30996</v>
      </c>
      <c r="BJ20" s="3" t="n">
        <v>0</v>
      </c>
      <c r="BK20" s="3" t="s">
        <v>105</v>
      </c>
      <c r="BL20" s="3" t="n">
        <v>33</v>
      </c>
      <c r="BM20" s="3"/>
    </row>
    <row r="21" customFormat="false" ht="15" hidden="false" customHeight="false" outlineLevel="0" collapsed="false">
      <c r="A21" s="3" t="s">
        <v>215</v>
      </c>
      <c r="B21" s="5" t="s">
        <v>216</v>
      </c>
      <c r="C21" s="4" t="n">
        <v>100243255877</v>
      </c>
      <c r="D21" s="3" t="s">
        <v>125</v>
      </c>
      <c r="E21" s="3" t="s">
        <v>217</v>
      </c>
      <c r="F21" s="3" t="n">
        <v>15600</v>
      </c>
      <c r="G21" s="3" t="n">
        <v>6000</v>
      </c>
      <c r="H21" s="3" t="n">
        <v>1800</v>
      </c>
      <c r="I21" s="4" t="n">
        <v>8220100012440</v>
      </c>
      <c r="J21" s="5" t="s">
        <v>70</v>
      </c>
      <c r="K21" s="6" t="n">
        <v>42050</v>
      </c>
      <c r="L21" s="3" t="s">
        <v>71</v>
      </c>
      <c r="M21" s="3" t="s">
        <v>127</v>
      </c>
      <c r="N21" s="3" t="n">
        <v>0</v>
      </c>
      <c r="O21" s="3" t="s">
        <v>119</v>
      </c>
      <c r="P21" s="3" t="s">
        <v>100</v>
      </c>
      <c r="Q21" s="3" t="s">
        <v>197</v>
      </c>
      <c r="R21" s="3" t="s">
        <v>142</v>
      </c>
      <c r="S21" s="3" t="s">
        <v>127</v>
      </c>
      <c r="T21" s="3" t="s">
        <v>143</v>
      </c>
      <c r="U21" s="3"/>
      <c r="V21" s="3" t="n">
        <v>150</v>
      </c>
      <c r="W21" s="3" t="n">
        <v>200</v>
      </c>
      <c r="X21" s="3"/>
      <c r="Y21" s="6" t="n">
        <v>42050</v>
      </c>
      <c r="Z21" s="3" t="s">
        <v>79</v>
      </c>
      <c r="AA21" s="3" t="s">
        <v>80</v>
      </c>
      <c r="AB21" s="3" t="s">
        <v>81</v>
      </c>
      <c r="AC21" s="3" t="s">
        <v>82</v>
      </c>
      <c r="AD21" s="3" t="n">
        <v>1234567910</v>
      </c>
      <c r="AE21" s="3" t="s">
        <v>218</v>
      </c>
      <c r="AF21" s="3" t="s">
        <v>219</v>
      </c>
      <c r="AG21" s="3" t="s">
        <v>215</v>
      </c>
      <c r="AH21" s="3" t="s">
        <v>215</v>
      </c>
      <c r="AI21" s="3" t="s">
        <v>85</v>
      </c>
      <c r="AJ21" s="3" t="n">
        <v>20</v>
      </c>
      <c r="AK21" s="3" t="n">
        <v>4</v>
      </c>
      <c r="AL21" s="4" t="n">
        <v>123475789031</v>
      </c>
      <c r="AM21" s="3" t="s">
        <v>103</v>
      </c>
      <c r="AN21" s="3" t="s">
        <v>85</v>
      </c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 t="s">
        <v>92</v>
      </c>
      <c r="BB21" s="3"/>
      <c r="BC21" s="3" t="n">
        <v>5</v>
      </c>
      <c r="BD21" s="3" t="n">
        <v>6</v>
      </c>
      <c r="BE21" s="3"/>
      <c r="BF21" s="3"/>
      <c r="BG21" s="3" t="n">
        <v>4</v>
      </c>
      <c r="BH21" s="3"/>
      <c r="BI21" s="7" t="n">
        <v>31393</v>
      </c>
      <c r="BJ21" s="3" t="n">
        <v>0</v>
      </c>
      <c r="BK21" s="3" t="s">
        <v>105</v>
      </c>
      <c r="BL21" s="3" t="n">
        <v>34</v>
      </c>
      <c r="BM21" s="3"/>
    </row>
    <row r="22" customFormat="false" ht="15" hidden="false" customHeight="false" outlineLevel="0" collapsed="false">
      <c r="A22" s="3" t="s">
        <v>220</v>
      </c>
      <c r="B22" s="5" t="s">
        <v>221</v>
      </c>
      <c r="C22" s="4" t="n">
        <v>100243255878</v>
      </c>
      <c r="D22" s="3" t="s">
        <v>222</v>
      </c>
      <c r="E22" s="3" t="s">
        <v>223</v>
      </c>
      <c r="F22" s="3" t="n">
        <v>15600</v>
      </c>
      <c r="G22" s="3" t="n">
        <v>6000</v>
      </c>
      <c r="H22" s="3" t="n">
        <v>1800</v>
      </c>
      <c r="I22" s="4" t="n">
        <v>8220100012445</v>
      </c>
      <c r="J22" s="5" t="s">
        <v>70</v>
      </c>
      <c r="K22" s="6" t="n">
        <v>41559</v>
      </c>
      <c r="L22" s="3" t="s">
        <v>71</v>
      </c>
      <c r="M22" s="3" t="s">
        <v>72</v>
      </c>
      <c r="N22" s="3" t="n">
        <v>0</v>
      </c>
      <c r="O22" s="3" t="s">
        <v>119</v>
      </c>
      <c r="P22" s="3" t="s">
        <v>74</v>
      </c>
      <c r="Q22" s="3" t="s">
        <v>197</v>
      </c>
      <c r="R22" s="3" t="s">
        <v>142</v>
      </c>
      <c r="S22" s="3" t="s">
        <v>72</v>
      </c>
      <c r="T22" s="3" t="s">
        <v>143</v>
      </c>
      <c r="U22" s="3"/>
      <c r="V22" s="3" t="n">
        <v>150</v>
      </c>
      <c r="W22" s="3" t="n">
        <v>200</v>
      </c>
      <c r="X22" s="3"/>
      <c r="Y22" s="6" t="n">
        <v>41559</v>
      </c>
      <c r="Z22" s="3" t="s">
        <v>79</v>
      </c>
      <c r="AA22" s="3" t="s">
        <v>80</v>
      </c>
      <c r="AB22" s="3" t="s">
        <v>81</v>
      </c>
      <c r="AC22" s="3" t="s">
        <v>82</v>
      </c>
      <c r="AD22" s="3" t="n">
        <v>1234567911</v>
      </c>
      <c r="AE22" s="3" t="s">
        <v>224</v>
      </c>
      <c r="AF22" s="3" t="s">
        <v>225</v>
      </c>
      <c r="AG22" s="3" t="s">
        <v>220</v>
      </c>
      <c r="AH22" s="3" t="s">
        <v>220</v>
      </c>
      <c r="AI22" s="3" t="s">
        <v>85</v>
      </c>
      <c r="AJ22" s="3" t="n">
        <v>21</v>
      </c>
      <c r="AK22" s="3" t="n">
        <v>1</v>
      </c>
      <c r="AL22" s="4" t="n">
        <v>123476789032</v>
      </c>
      <c r="AM22" s="3" t="s">
        <v>86</v>
      </c>
      <c r="AN22" s="3" t="s">
        <v>85</v>
      </c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 t="s">
        <v>92</v>
      </c>
      <c r="BB22" s="3"/>
      <c r="BC22" s="3" t="n">
        <v>5</v>
      </c>
      <c r="BD22" s="3" t="n">
        <v>6</v>
      </c>
      <c r="BE22" s="3"/>
      <c r="BF22" s="3"/>
      <c r="BG22" s="3" t="n">
        <v>2</v>
      </c>
      <c r="BH22" s="3"/>
      <c r="BI22" s="7" t="n">
        <v>31413</v>
      </c>
      <c r="BJ22" s="3" t="n">
        <v>90000</v>
      </c>
      <c r="BK22" s="3" t="s">
        <v>105</v>
      </c>
      <c r="BL22" s="3" t="n">
        <v>35</v>
      </c>
      <c r="BM22" s="3"/>
    </row>
    <row r="23" customFormat="false" ht="15" hidden="false" customHeight="false" outlineLevel="0" collapsed="false">
      <c r="A23" s="3" t="s">
        <v>226</v>
      </c>
      <c r="B23" s="5" t="s">
        <v>227</v>
      </c>
      <c r="C23" s="4" t="n">
        <v>100243255879</v>
      </c>
      <c r="D23" s="3" t="s">
        <v>125</v>
      </c>
      <c r="E23" s="3" t="s">
        <v>228</v>
      </c>
      <c r="F23" s="3" t="n">
        <v>5200</v>
      </c>
      <c r="G23" s="3" t="n">
        <v>2800</v>
      </c>
      <c r="H23" s="3" t="n">
        <v>1800</v>
      </c>
      <c r="I23" s="4" t="n">
        <v>8220100012450</v>
      </c>
      <c r="J23" s="5" t="s">
        <v>70</v>
      </c>
      <c r="K23" s="6" t="n">
        <v>43018</v>
      </c>
      <c r="L23" s="3" t="s">
        <v>71</v>
      </c>
      <c r="M23" s="3" t="s">
        <v>98</v>
      </c>
      <c r="N23" s="3" t="n">
        <v>0</v>
      </c>
      <c r="O23" s="3" t="s">
        <v>180</v>
      </c>
      <c r="P23" s="3" t="s">
        <v>100</v>
      </c>
      <c r="Q23" s="3" t="s">
        <v>197</v>
      </c>
      <c r="R23" s="3" t="s">
        <v>142</v>
      </c>
      <c r="S23" s="3" t="s">
        <v>98</v>
      </c>
      <c r="T23" s="3" t="s">
        <v>143</v>
      </c>
      <c r="U23" s="3"/>
      <c r="V23" s="3" t="n">
        <v>150</v>
      </c>
      <c r="W23" s="3" t="n">
        <v>200</v>
      </c>
      <c r="X23" s="3"/>
      <c r="Y23" s="6" t="n">
        <v>43018</v>
      </c>
      <c r="Z23" s="3" t="s">
        <v>79</v>
      </c>
      <c r="AA23" s="3" t="s">
        <v>80</v>
      </c>
      <c r="AB23" s="3" t="s">
        <v>81</v>
      </c>
      <c r="AC23" s="3" t="s">
        <v>229</v>
      </c>
      <c r="AD23" s="3" t="n">
        <v>1234567912</v>
      </c>
      <c r="AE23" s="3" t="s">
        <v>230</v>
      </c>
      <c r="AF23" s="3" t="s">
        <v>231</v>
      </c>
      <c r="AG23" s="3" t="s">
        <v>226</v>
      </c>
      <c r="AH23" s="3" t="s">
        <v>226</v>
      </c>
      <c r="AI23" s="3" t="s">
        <v>85</v>
      </c>
      <c r="AJ23" s="3" t="n">
        <v>22</v>
      </c>
      <c r="AK23" s="3" t="n">
        <v>2</v>
      </c>
      <c r="AL23" s="4" t="n">
        <v>123477789033</v>
      </c>
      <c r="AM23" s="3" t="s">
        <v>103</v>
      </c>
      <c r="AN23" s="3" t="s">
        <v>85</v>
      </c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 t="s">
        <v>92</v>
      </c>
      <c r="BB23" s="3"/>
      <c r="BC23" s="3" t="n">
        <v>5</v>
      </c>
      <c r="BD23" s="3" t="n">
        <v>6</v>
      </c>
      <c r="BE23" s="3"/>
      <c r="BF23" s="3"/>
      <c r="BG23" s="3" t="n">
        <v>5</v>
      </c>
      <c r="BH23" s="3"/>
      <c r="BI23" s="7" t="n">
        <v>32113</v>
      </c>
      <c r="BJ23" s="3" t="n">
        <v>175000</v>
      </c>
      <c r="BK23" s="3" t="s">
        <v>105</v>
      </c>
      <c r="BL23" s="3" t="n">
        <v>36</v>
      </c>
      <c r="BM23" s="3"/>
    </row>
    <row r="24" customFormat="false" ht="15" hidden="false" customHeight="false" outlineLevel="0" collapsed="false">
      <c r="A24" s="3" t="s">
        <v>232</v>
      </c>
      <c r="B24" s="5" t="s">
        <v>233</v>
      </c>
      <c r="C24" s="4" t="n">
        <v>100243255880</v>
      </c>
      <c r="D24" s="3" t="s">
        <v>234</v>
      </c>
      <c r="E24" s="3" t="s">
        <v>235</v>
      </c>
      <c r="F24" s="3" t="n">
        <v>15600</v>
      </c>
      <c r="G24" s="3" t="n">
        <v>6000</v>
      </c>
      <c r="H24" s="3" t="n">
        <v>1800</v>
      </c>
      <c r="I24" s="4" t="n">
        <v>8220100012455</v>
      </c>
      <c r="J24" s="5" t="s">
        <v>70</v>
      </c>
      <c r="K24" s="6" t="n">
        <v>41284</v>
      </c>
      <c r="L24" s="3" t="s">
        <v>71</v>
      </c>
      <c r="M24" s="3" t="s">
        <v>110</v>
      </c>
      <c r="N24" s="3" t="n">
        <v>0</v>
      </c>
      <c r="O24" s="3" t="s">
        <v>119</v>
      </c>
      <c r="P24" s="3" t="s">
        <v>111</v>
      </c>
      <c r="Q24" s="3" t="s">
        <v>197</v>
      </c>
      <c r="R24" s="3" t="s">
        <v>142</v>
      </c>
      <c r="S24" s="3" t="s">
        <v>110</v>
      </c>
      <c r="T24" s="3" t="s">
        <v>143</v>
      </c>
      <c r="U24" s="3"/>
      <c r="V24" s="3" t="n">
        <v>150</v>
      </c>
      <c r="W24" s="3" t="n">
        <v>200</v>
      </c>
      <c r="X24" s="3"/>
      <c r="Y24" s="6" t="n">
        <v>41284</v>
      </c>
      <c r="Z24" s="3" t="s">
        <v>79</v>
      </c>
      <c r="AA24" s="3" t="s">
        <v>80</v>
      </c>
      <c r="AB24" s="3" t="s">
        <v>81</v>
      </c>
      <c r="AC24" s="3" t="s">
        <v>229</v>
      </c>
      <c r="AD24" s="3" t="n">
        <v>1234567913</v>
      </c>
      <c r="AE24" s="3" t="s">
        <v>236</v>
      </c>
      <c r="AF24" s="3" t="s">
        <v>237</v>
      </c>
      <c r="AG24" s="3" t="s">
        <v>232</v>
      </c>
      <c r="AH24" s="3" t="s">
        <v>232</v>
      </c>
      <c r="AI24" s="3" t="s">
        <v>85</v>
      </c>
      <c r="AJ24" s="3" t="n">
        <v>23</v>
      </c>
      <c r="AK24" s="3" t="n">
        <v>3</v>
      </c>
      <c r="AL24" s="4" t="n">
        <v>123478789034</v>
      </c>
      <c r="AM24" s="3" t="s">
        <v>86</v>
      </c>
      <c r="AN24" s="3" t="s">
        <v>85</v>
      </c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 t="s">
        <v>92</v>
      </c>
      <c r="BB24" s="3"/>
      <c r="BC24" s="3" t="n">
        <v>5</v>
      </c>
      <c r="BD24" s="3" t="n">
        <v>6</v>
      </c>
      <c r="BE24" s="3"/>
      <c r="BF24" s="3"/>
      <c r="BG24" s="3" t="n">
        <v>1</v>
      </c>
      <c r="BH24" s="3"/>
      <c r="BI24" s="7" t="n">
        <v>32450</v>
      </c>
      <c r="BJ24" s="3" t="n">
        <v>0</v>
      </c>
      <c r="BK24" s="3" t="s">
        <v>105</v>
      </c>
      <c r="BL24" s="3" t="n">
        <v>37</v>
      </c>
      <c r="BM24" s="3"/>
    </row>
    <row r="25" customFormat="false" ht="15" hidden="false" customHeight="false" outlineLevel="0" collapsed="false">
      <c r="A25" s="3" t="s">
        <v>238</v>
      </c>
      <c r="B25" s="5" t="s">
        <v>239</v>
      </c>
      <c r="C25" s="4" t="n">
        <v>100243255881</v>
      </c>
      <c r="D25" s="3" t="s">
        <v>68</v>
      </c>
      <c r="E25" s="3" t="s">
        <v>240</v>
      </c>
      <c r="F25" s="3" t="n">
        <v>9300</v>
      </c>
      <c r="G25" s="3" t="n">
        <v>4200</v>
      </c>
      <c r="H25" s="3" t="n">
        <v>1800</v>
      </c>
      <c r="I25" s="4" t="n">
        <v>8220100012460</v>
      </c>
      <c r="J25" s="5" t="s">
        <v>70</v>
      </c>
      <c r="K25" s="6" t="n">
        <v>44382</v>
      </c>
      <c r="L25" s="3" t="s">
        <v>71</v>
      </c>
      <c r="M25" s="3" t="s">
        <v>118</v>
      </c>
      <c r="N25" s="3" t="n">
        <v>0</v>
      </c>
      <c r="O25" s="3" t="s">
        <v>119</v>
      </c>
      <c r="P25" s="3" t="s">
        <v>74</v>
      </c>
      <c r="Q25" s="3" t="s">
        <v>197</v>
      </c>
      <c r="R25" s="3" t="s">
        <v>76</v>
      </c>
      <c r="S25" s="3" t="s">
        <v>118</v>
      </c>
      <c r="T25" s="3" t="s">
        <v>78</v>
      </c>
      <c r="U25" s="3"/>
      <c r="V25" s="3" t="n">
        <v>200</v>
      </c>
      <c r="W25" s="3" t="n">
        <v>1600</v>
      </c>
      <c r="X25" s="3"/>
      <c r="Y25" s="6" t="n">
        <v>44382</v>
      </c>
      <c r="Z25" s="3" t="s">
        <v>241</v>
      </c>
      <c r="AA25" s="3" t="s">
        <v>80</v>
      </c>
      <c r="AB25" s="3" t="s">
        <v>81</v>
      </c>
      <c r="AC25" s="3" t="s">
        <v>82</v>
      </c>
      <c r="AD25" s="3" t="n">
        <v>1234567914</v>
      </c>
      <c r="AE25" s="3" t="s">
        <v>242</v>
      </c>
      <c r="AF25" s="3" t="s">
        <v>243</v>
      </c>
      <c r="AG25" s="3" t="s">
        <v>238</v>
      </c>
      <c r="AH25" s="3" t="s">
        <v>238</v>
      </c>
      <c r="AI25" s="3" t="s">
        <v>244</v>
      </c>
      <c r="AJ25" s="3" t="n">
        <v>24</v>
      </c>
      <c r="AK25" s="3" t="n">
        <v>4</v>
      </c>
      <c r="AL25" s="4" t="n">
        <v>123479789035</v>
      </c>
      <c r="AM25" s="3" t="s">
        <v>103</v>
      </c>
      <c r="AN25" s="3" t="s">
        <v>85</v>
      </c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 t="s">
        <v>92</v>
      </c>
      <c r="BB25" s="3"/>
      <c r="BC25" s="3" t="n">
        <v>5</v>
      </c>
      <c r="BD25" s="3" t="n">
        <v>6</v>
      </c>
      <c r="BE25" s="3"/>
      <c r="BF25" s="3"/>
      <c r="BG25" s="3"/>
      <c r="BH25" s="3"/>
      <c r="BI25" s="7" t="n">
        <v>32776</v>
      </c>
      <c r="BJ25" s="3" t="n">
        <v>0</v>
      </c>
      <c r="BK25" s="3" t="s">
        <v>105</v>
      </c>
      <c r="BL25" s="3" t="n">
        <v>38</v>
      </c>
      <c r="BM25" s="3"/>
    </row>
    <row r="26" customFormat="false" ht="15" hidden="false" customHeight="false" outlineLevel="0" collapsed="false">
      <c r="A26" s="3" t="s">
        <v>245</v>
      </c>
      <c r="B26" s="3" t="s">
        <v>246</v>
      </c>
      <c r="C26" s="4" t="n">
        <v>100243255861</v>
      </c>
      <c r="D26" s="3" t="s">
        <v>247</v>
      </c>
      <c r="E26" s="1" t="s">
        <v>117</v>
      </c>
      <c r="F26" s="3" t="n">
        <v>15600</v>
      </c>
      <c r="G26" s="3" t="n">
        <v>6000</v>
      </c>
      <c r="H26" s="3" t="n">
        <v>1800</v>
      </c>
      <c r="I26" s="4" t="n">
        <v>8220100012360</v>
      </c>
      <c r="J26" s="5" t="s">
        <v>70</v>
      </c>
      <c r="K26" s="6" t="n">
        <v>44382</v>
      </c>
      <c r="L26" s="3" t="s">
        <v>71</v>
      </c>
      <c r="M26" s="3" t="s">
        <v>118</v>
      </c>
      <c r="N26" s="3" t="n">
        <v>0</v>
      </c>
      <c r="O26" s="3" t="s">
        <v>119</v>
      </c>
      <c r="P26" s="3" t="s">
        <v>74</v>
      </c>
      <c r="Q26" s="3" t="s">
        <v>75</v>
      </c>
      <c r="R26" s="3" t="s">
        <v>76</v>
      </c>
      <c r="S26" s="3" t="s">
        <v>118</v>
      </c>
      <c r="T26" s="3" t="s">
        <v>78</v>
      </c>
      <c r="U26" s="3" t="s">
        <v>248</v>
      </c>
      <c r="V26" s="3" t="n">
        <v>240</v>
      </c>
      <c r="W26" s="3" t="n">
        <v>1600</v>
      </c>
      <c r="X26" s="7"/>
      <c r="Y26" s="6" t="n">
        <v>44382</v>
      </c>
      <c r="Z26" s="3" t="s">
        <v>79</v>
      </c>
      <c r="AA26" s="3" t="s">
        <v>80</v>
      </c>
      <c r="AB26" s="3" t="s">
        <v>81</v>
      </c>
      <c r="AC26" s="3" t="s">
        <v>82</v>
      </c>
      <c r="AD26" s="3" t="n">
        <v>1234567894</v>
      </c>
      <c r="AE26" s="3" t="s">
        <v>120</v>
      </c>
      <c r="AF26" s="3" t="s">
        <v>121</v>
      </c>
      <c r="AG26" s="3" t="s">
        <v>115</v>
      </c>
      <c r="AH26" s="3" t="s">
        <v>115</v>
      </c>
      <c r="AI26" s="3" t="s">
        <v>85</v>
      </c>
      <c r="AJ26" s="3" t="n">
        <v>25</v>
      </c>
      <c r="AK26" s="3" t="n">
        <v>5</v>
      </c>
      <c r="AL26" s="4" t="n">
        <v>123459789015</v>
      </c>
      <c r="AM26" s="3" t="s">
        <v>103</v>
      </c>
      <c r="AN26" s="3" t="s">
        <v>85</v>
      </c>
      <c r="AO26" s="3" t="s">
        <v>87</v>
      </c>
      <c r="AP26" s="3" t="s">
        <v>88</v>
      </c>
      <c r="AQ26" s="3" t="s">
        <v>89</v>
      </c>
      <c r="AR26" s="3" t="s">
        <v>90</v>
      </c>
      <c r="AS26" s="3" t="n">
        <v>2018</v>
      </c>
      <c r="AT26" s="3" t="s">
        <v>88</v>
      </c>
      <c r="AU26" s="3" t="s">
        <v>89</v>
      </c>
      <c r="AV26" s="3" t="n">
        <v>2013</v>
      </c>
      <c r="AW26" s="3" t="s">
        <v>88</v>
      </c>
      <c r="AX26" s="3" t="s">
        <v>89</v>
      </c>
      <c r="AY26" s="3" t="n">
        <v>2010</v>
      </c>
      <c r="AZ26" s="3"/>
      <c r="BA26" s="3" t="s">
        <v>249</v>
      </c>
      <c r="BB26" s="3" t="s">
        <v>250</v>
      </c>
      <c r="BC26" s="3" t="n">
        <v>5</v>
      </c>
      <c r="BD26" s="3" t="n">
        <v>6</v>
      </c>
      <c r="BE26" s="3" t="s">
        <v>147</v>
      </c>
      <c r="BF26" s="7" t="n">
        <v>43286</v>
      </c>
      <c r="BG26" s="3" t="n">
        <v>1</v>
      </c>
      <c r="BH26" s="3"/>
      <c r="BI26" s="7" t="n">
        <v>37202</v>
      </c>
      <c r="BJ26" s="3" t="n">
        <v>0</v>
      </c>
      <c r="BK26" s="3" t="s">
        <v>105</v>
      </c>
      <c r="BL26" s="3" t="n">
        <v>41</v>
      </c>
      <c r="BM26" s="3"/>
    </row>
    <row r="27" customFormat="false" ht="15" hidden="false" customHeight="false" outlineLevel="0" collapsed="false">
      <c r="A27" s="3"/>
      <c r="B27" s="3"/>
      <c r="C27" s="4"/>
      <c r="D27" s="3"/>
      <c r="E27" s="3"/>
      <c r="F27" s="3"/>
      <c r="G27" s="3"/>
      <c r="H27" s="3"/>
      <c r="I27" s="4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4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</row>
    <row r="28" customFormat="false" ht="1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4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</row>
    <row r="29" customFormat="false" ht="1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4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</row>
    <row r="30" customFormat="false" ht="1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4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</row>
    <row r="31" customFormat="false" ht="1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4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</row>
    <row r="32" customFormat="false" ht="1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4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</row>
    <row r="33" customFormat="false" ht="1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4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</row>
    <row r="34" customFormat="false" ht="1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4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</row>
    <row r="35" customFormat="false" ht="1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4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</row>
    <row r="36" customFormat="false" ht="1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4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</row>
    <row r="37" customFormat="false" ht="1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4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</row>
    <row r="38" customFormat="false" ht="1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4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</row>
    <row r="39" customFormat="false" ht="1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4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</row>
    <row r="40" customFormat="false" ht="1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4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</row>
    <row r="41" customFormat="false" ht="1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4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</row>
    <row r="42" customFormat="false" ht="1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4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</row>
    <row r="43" customFormat="false" ht="1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4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</row>
    <row r="44" customFormat="false" ht="1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4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</row>
    <row r="45" customFormat="false" ht="1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4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</row>
    <row r="46" customFormat="false" ht="1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4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</row>
    <row r="47" customFormat="false" ht="1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4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</row>
    <row r="48" customFormat="false" ht="1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4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</row>
    <row r="49" customFormat="false" ht="1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4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31"/>
  <sheetViews>
    <sheetView showFormulas="false" showGridLines="true" showRowColHeaders="true" showZeros="true" rightToLeft="false" tabSelected="true" showOutlineSymbols="true" defaultGridColor="true" view="normal" topLeftCell="U1" colorId="64" zoomScale="100" zoomScaleNormal="100" zoomScalePageLayoutView="100" workbookViewId="0">
      <selection pane="topLeft" activeCell="U1" activeCellId="0" sqref="U1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4.43"/>
    <col collapsed="false" customWidth="true" hidden="false" outlineLevel="0" max="4" min="4" style="0" width="14.47"/>
    <col collapsed="false" customWidth="true" hidden="false" outlineLevel="0" max="5" min="5" style="0" width="24.57"/>
    <col collapsed="false" customWidth="true" hidden="false" outlineLevel="0" max="12" min="6" style="0" width="16.14"/>
    <col collapsed="false" customWidth="true" hidden="false" outlineLevel="0" max="17" min="17" style="0" width="11.43"/>
    <col collapsed="false" customWidth="true" hidden="false" outlineLevel="0" max="18" min="18" style="0" width="10.71"/>
    <col collapsed="false" customWidth="true" hidden="false" outlineLevel="0" max="22" min="22" style="0" width="11.28"/>
    <col collapsed="false" customWidth="true" hidden="false" outlineLevel="0" max="23" min="23" style="0" width="12.14"/>
    <col collapsed="false" customWidth="true" hidden="false" outlineLevel="0" max="25" min="24" style="0" width="10.57"/>
    <col collapsed="false" customWidth="true" hidden="false" outlineLevel="0" max="30" min="27" style="0" width="11"/>
    <col collapsed="false" customWidth="true" hidden="false" outlineLevel="0" max="31" min="31" style="0" width="12.71"/>
  </cols>
  <sheetData>
    <row r="1" customFormat="false" ht="90" hidden="false" customHeight="false" outlineLevel="0" collapsed="false">
      <c r="A1" s="9" t="s">
        <v>251</v>
      </c>
      <c r="B1" s="9" t="s">
        <v>252</v>
      </c>
      <c r="C1" s="9" t="s">
        <v>253</v>
      </c>
      <c r="D1" s="9" t="s">
        <v>254</v>
      </c>
      <c r="E1" s="9" t="s">
        <v>255</v>
      </c>
      <c r="F1" s="9" t="s">
        <v>256</v>
      </c>
      <c r="G1" s="9" t="s">
        <v>257</v>
      </c>
      <c r="H1" s="9" t="s">
        <v>258</v>
      </c>
      <c r="I1" s="9" t="s">
        <v>259</v>
      </c>
      <c r="J1" s="9" t="s">
        <v>260</v>
      </c>
      <c r="K1" s="9" t="s">
        <v>261</v>
      </c>
      <c r="L1" s="9" t="s">
        <v>262</v>
      </c>
      <c r="M1" s="9" t="s">
        <v>263</v>
      </c>
      <c r="N1" s="9" t="s">
        <v>264</v>
      </c>
      <c r="O1" s="9" t="s">
        <v>265</v>
      </c>
      <c r="P1" s="9" t="s">
        <v>266</v>
      </c>
      <c r="Q1" s="9" t="s">
        <v>267</v>
      </c>
      <c r="R1" s="9" t="s">
        <v>268</v>
      </c>
      <c r="S1" s="9" t="s">
        <v>269</v>
      </c>
      <c r="T1" s="9" t="s">
        <v>270</v>
      </c>
      <c r="U1" s="9" t="s">
        <v>271</v>
      </c>
      <c r="V1" s="9" t="s">
        <v>272</v>
      </c>
      <c r="W1" s="9" t="s">
        <v>273</v>
      </c>
      <c r="X1" s="9" t="s">
        <v>274</v>
      </c>
      <c r="Y1" s="9" t="s">
        <v>275</v>
      </c>
      <c r="Z1" s="9" t="s">
        <v>276</v>
      </c>
      <c r="AA1" s="9" t="s">
        <v>277</v>
      </c>
      <c r="AB1" s="9" t="s">
        <v>278</v>
      </c>
      <c r="AC1" s="9" t="s">
        <v>279</v>
      </c>
      <c r="AD1" s="9" t="s">
        <v>280</v>
      </c>
      <c r="AE1" s="9" t="s">
        <v>281</v>
      </c>
      <c r="AF1" s="9" t="s">
        <v>282</v>
      </c>
      <c r="AG1" s="10" t="s">
        <v>283</v>
      </c>
      <c r="AH1" s="9" t="s">
        <v>284</v>
      </c>
    </row>
    <row r="2" customFormat="false" ht="15" hidden="false" customHeight="false" outlineLevel="0" collapsed="false">
      <c r="A2" s="3" t="s">
        <v>66</v>
      </c>
      <c r="B2" s="3" t="s">
        <v>67</v>
      </c>
      <c r="C2" s="3" t="s">
        <v>71</v>
      </c>
      <c r="D2" s="4" t="n">
        <v>100243255858</v>
      </c>
      <c r="E2" s="5" t="s">
        <v>70</v>
      </c>
      <c r="F2" s="4" t="n">
        <v>8220100012345</v>
      </c>
      <c r="G2" s="11" t="n">
        <v>44044</v>
      </c>
      <c r="H2" s="4" t="n">
        <v>31</v>
      </c>
      <c r="I2" s="4" t="n">
        <v>0</v>
      </c>
      <c r="J2" s="4" t="n">
        <f aca="false">H2-I2</f>
        <v>31</v>
      </c>
      <c r="K2" s="3" t="n">
        <v>67000</v>
      </c>
      <c r="L2" s="3" t="n">
        <v>10000</v>
      </c>
      <c r="M2" s="4" t="n">
        <f aca="false">K2-(K2/H2)*I2</f>
        <v>67000</v>
      </c>
      <c r="N2" s="4" t="n">
        <f aca="false">L2-(L2/H2*I2)</f>
        <v>10000</v>
      </c>
      <c r="O2" s="4" t="n">
        <f aca="false">(M2+N2)*1.39</f>
        <v>107030</v>
      </c>
      <c r="P2" s="4" t="n">
        <f aca="false">(M2+N2)*0.2</f>
        <v>15400</v>
      </c>
      <c r="Q2" s="3" t="n">
        <v>240</v>
      </c>
      <c r="R2" s="5" t="n">
        <v>0</v>
      </c>
      <c r="S2" s="5" t="n">
        <v>0</v>
      </c>
      <c r="T2" s="3" t="n">
        <v>1600</v>
      </c>
      <c r="U2" s="12" t="n">
        <f aca="false">M2+N2+O2+P2+Q2+R2+S2+T2</f>
        <v>201270</v>
      </c>
      <c r="V2" s="13" t="n">
        <v>1800</v>
      </c>
      <c r="W2" s="5" t="n">
        <v>200</v>
      </c>
      <c r="X2" s="5" t="n">
        <v>3000</v>
      </c>
      <c r="Y2" s="3" t="n">
        <v>0</v>
      </c>
      <c r="Z2" s="5" t="n">
        <v>0</v>
      </c>
      <c r="AA2" s="5" t="n">
        <v>0</v>
      </c>
      <c r="AB2" s="5" t="n">
        <v>0</v>
      </c>
      <c r="AC2" s="5" t="n">
        <v>0</v>
      </c>
      <c r="AD2" s="5" t="n">
        <v>0</v>
      </c>
      <c r="AE2" s="5" t="n">
        <f aca="false">SUM(Y2:AD2)</f>
        <v>0</v>
      </c>
      <c r="AF2" s="5" t="n">
        <v>1</v>
      </c>
      <c r="AG2" s="14" t="n">
        <f aca="false">V2+W2+X2+AE2+AF2</f>
        <v>5001</v>
      </c>
      <c r="AH2" s="12" t="n">
        <f aca="false">U2-AG2</f>
        <v>196269</v>
      </c>
    </row>
    <row r="3" customFormat="false" ht="15" hidden="false" customHeight="false" outlineLevel="0" collapsed="false">
      <c r="A3" s="3" t="s">
        <v>96</v>
      </c>
      <c r="B3" s="3" t="s">
        <v>97</v>
      </c>
      <c r="C3" s="3" t="s">
        <v>71</v>
      </c>
      <c r="D3" s="4" t="n">
        <v>100243255859</v>
      </c>
      <c r="E3" s="5" t="s">
        <v>70</v>
      </c>
      <c r="F3" s="4" t="n">
        <v>8220100012350</v>
      </c>
      <c r="G3" s="11" t="n">
        <v>44044</v>
      </c>
      <c r="H3" s="4" t="n">
        <v>31</v>
      </c>
      <c r="I3" s="4" t="n">
        <v>0</v>
      </c>
      <c r="J3" s="4" t="n">
        <f aca="false">H3-I3</f>
        <v>31</v>
      </c>
      <c r="K3" s="3" t="n">
        <v>53000</v>
      </c>
      <c r="L3" s="3" t="n">
        <v>9000</v>
      </c>
      <c r="M3" s="4" t="n">
        <f aca="false">K3-(K3/H3)*I3</f>
        <v>53000</v>
      </c>
      <c r="N3" s="4" t="n">
        <f aca="false">L3-(L3/H3*I3)</f>
        <v>9000</v>
      </c>
      <c r="O3" s="12" t="n">
        <f aca="false">(M3+N3)*1.39</f>
        <v>86180</v>
      </c>
      <c r="P3" s="4" t="n">
        <f aca="false">(M3+N3)*0.2</f>
        <v>12400</v>
      </c>
      <c r="Q3" s="3" t="n">
        <v>240</v>
      </c>
      <c r="R3" s="5" t="n">
        <v>0</v>
      </c>
      <c r="S3" s="5" t="n">
        <v>0</v>
      </c>
      <c r="T3" s="3" t="n">
        <v>1600</v>
      </c>
      <c r="U3" s="12" t="n">
        <f aca="false">M3+N3+O3+P3+Q3+R3+S3+T3</f>
        <v>162420</v>
      </c>
      <c r="V3" s="13" t="n">
        <v>1800</v>
      </c>
      <c r="W3" s="5" t="n">
        <v>200</v>
      </c>
      <c r="X3" s="5" t="n">
        <v>3050</v>
      </c>
      <c r="Y3" s="3" t="n">
        <v>0</v>
      </c>
      <c r="Z3" s="5" t="n">
        <v>0</v>
      </c>
      <c r="AA3" s="5" t="n">
        <v>0</v>
      </c>
      <c r="AB3" s="5" t="n">
        <v>0</v>
      </c>
      <c r="AC3" s="5" t="n">
        <v>0</v>
      </c>
      <c r="AD3" s="5" t="n">
        <v>0</v>
      </c>
      <c r="AE3" s="5" t="n">
        <f aca="false">SUM(Y3:AD3)</f>
        <v>0</v>
      </c>
      <c r="AF3" s="5" t="n">
        <v>1</v>
      </c>
      <c r="AG3" s="14" t="n">
        <f aca="false">V3+W3+X3+AE3+AF3</f>
        <v>5051</v>
      </c>
      <c r="AH3" s="12" t="n">
        <f aca="false">U3-AG3</f>
        <v>157369</v>
      </c>
    </row>
    <row r="4" customFormat="false" ht="15" hidden="false" customHeight="false" outlineLevel="0" collapsed="false">
      <c r="A4" s="3" t="s">
        <v>106</v>
      </c>
      <c r="B4" s="3" t="s">
        <v>107</v>
      </c>
      <c r="C4" s="3" t="s">
        <v>71</v>
      </c>
      <c r="D4" s="4" t="n">
        <v>100243255860</v>
      </c>
      <c r="E4" s="5" t="s">
        <v>70</v>
      </c>
      <c r="F4" s="4" t="n">
        <v>8220100012355</v>
      </c>
      <c r="G4" s="11" t="n">
        <v>44044</v>
      </c>
      <c r="H4" s="4" t="n">
        <v>31</v>
      </c>
      <c r="I4" s="4" t="n">
        <v>0</v>
      </c>
      <c r="J4" s="4" t="n">
        <f aca="false">H4-I4</f>
        <v>31</v>
      </c>
      <c r="K4" s="3" t="n">
        <v>37400</v>
      </c>
      <c r="L4" s="3" t="n">
        <v>7000</v>
      </c>
      <c r="M4" s="4" t="n">
        <f aca="false">K4-(K4/H4)*I4</f>
        <v>37400</v>
      </c>
      <c r="N4" s="4" t="n">
        <f aca="false">L4-(L4/H4*I4)</f>
        <v>7000</v>
      </c>
      <c r="O4" s="12" t="n">
        <f aca="false">(M4+N4)*1.39</f>
        <v>61716</v>
      </c>
      <c r="P4" s="4" t="n">
        <f aca="false">(M4+N4)*0.2</f>
        <v>8880</v>
      </c>
      <c r="Q4" s="3" t="n">
        <v>240</v>
      </c>
      <c r="R4" s="5" t="n">
        <v>0</v>
      </c>
      <c r="S4" s="5" t="n">
        <v>0</v>
      </c>
      <c r="T4" s="3" t="n">
        <v>1600</v>
      </c>
      <c r="U4" s="12" t="n">
        <f aca="false">M4+N4+O4+P4+Q4+R4+S4+T4</f>
        <v>116836</v>
      </c>
      <c r="V4" s="13" t="n">
        <v>1800</v>
      </c>
      <c r="W4" s="5" t="n">
        <v>200</v>
      </c>
      <c r="X4" s="5" t="n">
        <v>3100</v>
      </c>
      <c r="Y4" s="3" t="n">
        <v>0</v>
      </c>
      <c r="Z4" s="5" t="n">
        <v>0</v>
      </c>
      <c r="AA4" s="5" t="n">
        <v>0</v>
      </c>
      <c r="AB4" s="5" t="n">
        <v>0</v>
      </c>
      <c r="AC4" s="5" t="n">
        <v>0</v>
      </c>
      <c r="AD4" s="5" t="n">
        <v>0</v>
      </c>
      <c r="AE4" s="5" t="n">
        <f aca="false">SUM(Y4:AD4)</f>
        <v>0</v>
      </c>
      <c r="AF4" s="5" t="n">
        <v>1</v>
      </c>
      <c r="AG4" s="14" t="n">
        <f aca="false">V4+W4+X4+AE4+AF4</f>
        <v>5101</v>
      </c>
      <c r="AH4" s="12" t="n">
        <f aca="false">U4-AG4</f>
        <v>111735</v>
      </c>
    </row>
    <row r="5" customFormat="false" ht="15" hidden="false" customHeight="false" outlineLevel="0" collapsed="false">
      <c r="A5" s="3" t="s">
        <v>115</v>
      </c>
      <c r="B5" s="3" t="s">
        <v>116</v>
      </c>
      <c r="C5" s="3" t="s">
        <v>71</v>
      </c>
      <c r="D5" s="4" t="n">
        <v>100243255861</v>
      </c>
      <c r="E5" s="5" t="s">
        <v>70</v>
      </c>
      <c r="F5" s="4" t="n">
        <v>8220100012360</v>
      </c>
      <c r="G5" s="11" t="n">
        <v>44044</v>
      </c>
      <c r="H5" s="4" t="n">
        <v>31</v>
      </c>
      <c r="I5" s="4" t="n">
        <v>0</v>
      </c>
      <c r="J5" s="4" t="n">
        <f aca="false">H5-I5</f>
        <v>31</v>
      </c>
      <c r="K5" s="3" t="n">
        <v>15600</v>
      </c>
      <c r="L5" s="3" t="n">
        <v>6000</v>
      </c>
      <c r="M5" s="4" t="n">
        <f aca="false">K5-(K5/H5)*I5</f>
        <v>15600</v>
      </c>
      <c r="N5" s="4" t="n">
        <f aca="false">L5-(L5/H5*I5)</f>
        <v>6000</v>
      </c>
      <c r="O5" s="12" t="n">
        <f aca="false">(M5+N5)*1.39</f>
        <v>30024</v>
      </c>
      <c r="P5" s="4" t="n">
        <f aca="false">(M5+N5)*0.2</f>
        <v>4320</v>
      </c>
      <c r="Q5" s="3" t="n">
        <v>240</v>
      </c>
      <c r="R5" s="5" t="n">
        <v>0</v>
      </c>
      <c r="S5" s="5" t="n">
        <v>0</v>
      </c>
      <c r="T5" s="3" t="n">
        <v>1600</v>
      </c>
      <c r="U5" s="12" t="n">
        <f aca="false">M5+N5+O5+P5+Q5+R5+S5+T5</f>
        <v>57784</v>
      </c>
      <c r="V5" s="13" t="n">
        <v>1800</v>
      </c>
      <c r="W5" s="5" t="n">
        <v>200</v>
      </c>
      <c r="X5" s="5" t="n">
        <v>3150</v>
      </c>
      <c r="Y5" s="3" t="n">
        <v>0</v>
      </c>
      <c r="Z5" s="5" t="n">
        <v>0</v>
      </c>
      <c r="AA5" s="5" t="n">
        <v>0</v>
      </c>
      <c r="AB5" s="5" t="n">
        <v>0</v>
      </c>
      <c r="AC5" s="5" t="n">
        <v>0</v>
      </c>
      <c r="AD5" s="5" t="n">
        <v>0</v>
      </c>
      <c r="AE5" s="5" t="n">
        <f aca="false">SUM(Y5:AD5)</f>
        <v>0</v>
      </c>
      <c r="AF5" s="5" t="n">
        <v>1</v>
      </c>
      <c r="AG5" s="14" t="n">
        <f aca="false">V5+W5+X5+AE5+AF5</f>
        <v>5151</v>
      </c>
      <c r="AH5" s="12" t="n">
        <f aca="false">U5-AG5</f>
        <v>52633</v>
      </c>
    </row>
    <row r="6" customFormat="false" ht="15" hidden="false" customHeight="false" outlineLevel="0" collapsed="false">
      <c r="A6" s="3" t="s">
        <v>123</v>
      </c>
      <c r="B6" s="3" t="s">
        <v>124</v>
      </c>
      <c r="C6" s="3" t="s">
        <v>71</v>
      </c>
      <c r="D6" s="4" t="n">
        <v>100243255862</v>
      </c>
      <c r="E6" s="5" t="s">
        <v>70</v>
      </c>
      <c r="F6" s="4" t="n">
        <v>8220100012365</v>
      </c>
      <c r="G6" s="11" t="n">
        <v>44044</v>
      </c>
      <c r="H6" s="4" t="n">
        <v>31</v>
      </c>
      <c r="I6" s="4" t="n">
        <v>0</v>
      </c>
      <c r="J6" s="4" t="n">
        <f aca="false">H6-I6</f>
        <v>31</v>
      </c>
      <c r="K6" s="3" t="n">
        <v>16250</v>
      </c>
      <c r="L6" s="3" t="n">
        <v>6000</v>
      </c>
      <c r="M6" s="4" t="n">
        <f aca="false">K6-(K6/H6)*I6</f>
        <v>16250</v>
      </c>
      <c r="N6" s="4" t="n">
        <f aca="false">L6-(L6/H6*I6)</f>
        <v>6000</v>
      </c>
      <c r="O6" s="12" t="n">
        <f aca="false">(M6+N6)*1.39</f>
        <v>30927.5</v>
      </c>
      <c r="P6" s="4" t="n">
        <f aca="false">(M6+N6)*0.2</f>
        <v>4450</v>
      </c>
      <c r="Q6" s="3" t="n">
        <v>240</v>
      </c>
      <c r="R6" s="5" t="n">
        <v>0</v>
      </c>
      <c r="S6" s="5" t="n">
        <v>0</v>
      </c>
      <c r="T6" s="3" t="n">
        <v>1600</v>
      </c>
      <c r="U6" s="12" t="n">
        <f aca="false">M6+N6+O6+P6+Q6+R6+S6+T6</f>
        <v>59467.5</v>
      </c>
      <c r="V6" s="13" t="n">
        <v>1800</v>
      </c>
      <c r="W6" s="5" t="n">
        <v>200</v>
      </c>
      <c r="X6" s="5" t="n">
        <v>3200</v>
      </c>
      <c r="Y6" s="3" t="n">
        <v>0</v>
      </c>
      <c r="Z6" s="5" t="n">
        <v>0</v>
      </c>
      <c r="AA6" s="5" t="n">
        <v>0</v>
      </c>
      <c r="AB6" s="5" t="n">
        <v>1500</v>
      </c>
      <c r="AC6" s="5" t="n">
        <v>0</v>
      </c>
      <c r="AD6" s="5" t="n">
        <v>0</v>
      </c>
      <c r="AE6" s="5" t="n">
        <f aca="false">SUM(Y6:AD6)</f>
        <v>1500</v>
      </c>
      <c r="AF6" s="5" t="n">
        <v>1</v>
      </c>
      <c r="AG6" s="14" t="n">
        <f aca="false">V6+W6+X6+AE6+AF6</f>
        <v>6701</v>
      </c>
      <c r="AH6" s="12" t="n">
        <f aca="false">U6-AG6</f>
        <v>52766.5</v>
      </c>
    </row>
    <row r="7" customFormat="false" ht="15" hidden="false" customHeight="false" outlineLevel="0" collapsed="false">
      <c r="A7" s="3" t="s">
        <v>131</v>
      </c>
      <c r="B7" s="5" t="s">
        <v>132</v>
      </c>
      <c r="C7" s="3" t="s">
        <v>71</v>
      </c>
      <c r="D7" s="4" t="n">
        <v>100243255863</v>
      </c>
      <c r="E7" s="5" t="s">
        <v>70</v>
      </c>
      <c r="F7" s="4" t="n">
        <v>8220100012370</v>
      </c>
      <c r="G7" s="11" t="n">
        <v>44044</v>
      </c>
      <c r="H7" s="4" t="n">
        <v>31</v>
      </c>
      <c r="I7" s="4" t="n">
        <v>0</v>
      </c>
      <c r="J7" s="4" t="n">
        <f aca="false">H7-I7</f>
        <v>31</v>
      </c>
      <c r="K7" s="3" t="n">
        <v>15600</v>
      </c>
      <c r="L7" s="3" t="n">
        <v>6000</v>
      </c>
      <c r="M7" s="4" t="n">
        <f aca="false">K7-(K7/H7)*I7</f>
        <v>15600</v>
      </c>
      <c r="N7" s="4" t="n">
        <f aca="false">L7-(L7/H7*I7)</f>
        <v>6000</v>
      </c>
      <c r="O7" s="12" t="n">
        <f aca="false">(M7+N7)*1.39</f>
        <v>30024</v>
      </c>
      <c r="P7" s="4" t="n">
        <f aca="false">(M7+N7)*0.2</f>
        <v>4320</v>
      </c>
      <c r="Q7" s="3" t="n">
        <v>240</v>
      </c>
      <c r="R7" s="5" t="n">
        <v>0</v>
      </c>
      <c r="S7" s="5" t="n">
        <v>0</v>
      </c>
      <c r="T7" s="3" t="n">
        <v>1600</v>
      </c>
      <c r="U7" s="12" t="n">
        <f aca="false">M7+N7+O7+P7+Q7+R7+S7+T7</f>
        <v>57784</v>
      </c>
      <c r="V7" s="13" t="n">
        <v>1800</v>
      </c>
      <c r="W7" s="5" t="n">
        <v>200</v>
      </c>
      <c r="X7" s="5" t="n">
        <v>3250</v>
      </c>
      <c r="Y7" s="3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f aca="false">SUM(Y7:AD7)</f>
        <v>0</v>
      </c>
      <c r="AF7" s="5" t="n">
        <v>1</v>
      </c>
      <c r="AG7" s="14" t="n">
        <f aca="false">V7+W7+X7+AE7+AF7</f>
        <v>5251</v>
      </c>
      <c r="AH7" s="12" t="n">
        <f aca="false">U7-AG7</f>
        <v>52533</v>
      </c>
    </row>
    <row r="8" customFormat="false" ht="14.9" hidden="false" customHeight="false" outlineLevel="0" collapsed="false">
      <c r="A8" s="1" t="s">
        <v>139</v>
      </c>
      <c r="B8" s="15" t="s">
        <v>140</v>
      </c>
      <c r="C8" s="1" t="s">
        <v>71</v>
      </c>
      <c r="D8" s="16" t="n">
        <v>100243255864</v>
      </c>
      <c r="E8" s="15" t="s">
        <v>70</v>
      </c>
      <c r="F8" s="16" t="n">
        <v>8220100012375</v>
      </c>
      <c r="G8" s="17" t="n">
        <v>44044</v>
      </c>
      <c r="H8" s="16" t="n">
        <v>30</v>
      </c>
      <c r="I8" s="16" t="n">
        <v>2</v>
      </c>
      <c r="J8" s="16" t="n">
        <f aca="false">H8-I8</f>
        <v>28</v>
      </c>
      <c r="K8" s="1" t="n">
        <v>15600</v>
      </c>
      <c r="L8" s="1" t="n">
        <v>6000</v>
      </c>
      <c r="M8" s="16" t="n">
        <f aca="false">K8-(K8/H8)*I8</f>
        <v>14560</v>
      </c>
      <c r="N8" s="16" t="n">
        <f aca="false">L8-(L8/H8*I8)</f>
        <v>5600</v>
      </c>
      <c r="O8" s="18" t="n">
        <f aca="false">(M8+N8)*1.39</f>
        <v>28022.4</v>
      </c>
      <c r="P8" s="16" t="n">
        <f aca="false">(M8+N8)*0.2</f>
        <v>4032</v>
      </c>
      <c r="Q8" s="1" t="n">
        <v>240</v>
      </c>
      <c r="R8" s="15" t="n">
        <v>0</v>
      </c>
      <c r="S8" s="15" t="n">
        <v>0</v>
      </c>
      <c r="T8" s="1" t="n">
        <v>1600</v>
      </c>
      <c r="U8" s="18" t="n">
        <f aca="false">M8+N8+O8+P8+Q8+R8+S8+T8</f>
        <v>54054.4</v>
      </c>
      <c r="V8" s="15" t="n">
        <v>1800</v>
      </c>
      <c r="W8" s="15" t="n">
        <v>200</v>
      </c>
      <c r="X8" s="15" t="n">
        <v>3300</v>
      </c>
      <c r="Y8" s="1" t="n">
        <v>0</v>
      </c>
      <c r="Z8" s="15" t="n">
        <v>0</v>
      </c>
      <c r="AA8" s="15" t="n">
        <v>0</v>
      </c>
      <c r="AB8" s="15" t="n">
        <v>0</v>
      </c>
      <c r="AC8" s="15" t="n">
        <v>0</v>
      </c>
      <c r="AD8" s="15" t="n">
        <v>0</v>
      </c>
      <c r="AE8" s="15" t="n">
        <f aca="false">SUM(Y8:AD8)</f>
        <v>0</v>
      </c>
      <c r="AF8" s="15" t="n">
        <v>1</v>
      </c>
      <c r="AG8" s="19" t="n">
        <f aca="false">V8+W8+X8+AE8+AF8</f>
        <v>5301</v>
      </c>
      <c r="AH8" s="18" t="n">
        <f aca="false">U8-AG8</f>
        <v>48753.4</v>
      </c>
    </row>
    <row r="9" customFormat="false" ht="15" hidden="false" customHeight="false" outlineLevel="0" collapsed="false">
      <c r="A9" s="3" t="s">
        <v>148</v>
      </c>
      <c r="B9" s="5" t="s">
        <v>149</v>
      </c>
      <c r="C9" s="3" t="s">
        <v>71</v>
      </c>
      <c r="D9" s="4" t="n">
        <v>100243255865</v>
      </c>
      <c r="E9" s="5" t="s">
        <v>70</v>
      </c>
      <c r="F9" s="4" t="n">
        <v>8220100012380</v>
      </c>
      <c r="G9" s="11" t="n">
        <v>44044</v>
      </c>
      <c r="H9" s="4" t="n">
        <v>31</v>
      </c>
      <c r="I9" s="4" t="n">
        <v>0</v>
      </c>
      <c r="J9" s="4" t="n">
        <f aca="false">H9-I9</f>
        <v>31</v>
      </c>
      <c r="K9" s="3" t="n">
        <v>15600</v>
      </c>
      <c r="L9" s="3" t="n">
        <v>6000</v>
      </c>
      <c r="M9" s="4" t="n">
        <f aca="false">K9-(K9/H9)*I9</f>
        <v>15600</v>
      </c>
      <c r="N9" s="4" t="n">
        <f aca="false">L9-(L9/H9*I9)</f>
        <v>6000</v>
      </c>
      <c r="O9" s="12" t="n">
        <f aca="false">(M9+N9)*1.39</f>
        <v>30024</v>
      </c>
      <c r="P9" s="4" t="n">
        <f aca="false">(M9+N9)*0.2</f>
        <v>4320</v>
      </c>
      <c r="Q9" s="3" t="n">
        <v>150</v>
      </c>
      <c r="R9" s="5" t="n">
        <v>0</v>
      </c>
      <c r="S9" s="5" t="n">
        <v>0</v>
      </c>
      <c r="T9" s="3" t="n">
        <v>200</v>
      </c>
      <c r="U9" s="12" t="n">
        <f aca="false">M9+N9+O9+P9+Q9+R9+S9+T9</f>
        <v>56294</v>
      </c>
      <c r="V9" s="13" t="n">
        <v>1800</v>
      </c>
      <c r="W9" s="5" t="n">
        <v>200</v>
      </c>
      <c r="X9" s="5" t="n">
        <v>3350</v>
      </c>
      <c r="Y9" s="3" t="n">
        <v>1000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f aca="false">SUM(Y9:AD9)</f>
        <v>1000</v>
      </c>
      <c r="AF9" s="5" t="n">
        <v>1</v>
      </c>
      <c r="AG9" s="14" t="n">
        <f aca="false">V9+W9+X9+AE9+AF9</f>
        <v>6351</v>
      </c>
      <c r="AH9" s="12" t="n">
        <f aca="false">U9-AG9</f>
        <v>49943</v>
      </c>
    </row>
    <row r="10" customFormat="false" ht="15" hidden="false" customHeight="false" outlineLevel="0" collapsed="false">
      <c r="A10" s="3" t="s">
        <v>155</v>
      </c>
      <c r="B10" s="5" t="s">
        <v>156</v>
      </c>
      <c r="C10" s="3" t="s">
        <v>71</v>
      </c>
      <c r="D10" s="4" t="n">
        <v>100243255866</v>
      </c>
      <c r="E10" s="5" t="s">
        <v>70</v>
      </c>
      <c r="F10" s="4" t="n">
        <v>8220100012385</v>
      </c>
      <c r="G10" s="11" t="n">
        <v>44044</v>
      </c>
      <c r="H10" s="4" t="n">
        <v>31</v>
      </c>
      <c r="I10" s="4" t="n">
        <v>0</v>
      </c>
      <c r="J10" s="4" t="n">
        <f aca="false">H10-I10</f>
        <v>31</v>
      </c>
      <c r="K10" s="3" t="n">
        <v>16250</v>
      </c>
      <c r="L10" s="3" t="n">
        <v>6000</v>
      </c>
      <c r="M10" s="4" t="n">
        <f aca="false">K10-(K10/H10)*I10</f>
        <v>16250</v>
      </c>
      <c r="N10" s="4" t="n">
        <f aca="false">L10-(L10/H10*I10)</f>
        <v>6000</v>
      </c>
      <c r="O10" s="12" t="n">
        <f aca="false">(M10+N10)*1.39</f>
        <v>30927.5</v>
      </c>
      <c r="P10" s="4" t="n">
        <f aca="false">(M10+N10)*0.2</f>
        <v>4450</v>
      </c>
      <c r="Q10" s="3" t="n">
        <v>150</v>
      </c>
      <c r="R10" s="5" t="n">
        <v>0</v>
      </c>
      <c r="S10" s="5" t="n">
        <v>0</v>
      </c>
      <c r="T10" s="3" t="n">
        <v>200</v>
      </c>
      <c r="U10" s="12" t="n">
        <f aca="false">M10+N10+O10+P10+Q10+R10+S10+T10</f>
        <v>57977.5</v>
      </c>
      <c r="V10" s="13" t="n">
        <v>1800</v>
      </c>
      <c r="W10" s="5" t="n">
        <v>200</v>
      </c>
      <c r="X10" s="5" t="n">
        <v>3400</v>
      </c>
      <c r="Y10" s="3" t="n">
        <v>1200</v>
      </c>
      <c r="Z10" s="5" t="n">
        <v>0</v>
      </c>
      <c r="AA10" s="5" t="n">
        <v>0</v>
      </c>
      <c r="AB10" s="5" t="n">
        <v>0</v>
      </c>
      <c r="AC10" s="5" t="n">
        <v>0</v>
      </c>
      <c r="AD10" s="5" t="n">
        <v>0</v>
      </c>
      <c r="AE10" s="5" t="n">
        <f aca="false">SUM(Y10:AD10)</f>
        <v>1200</v>
      </c>
      <c r="AF10" s="5" t="n">
        <v>1</v>
      </c>
      <c r="AG10" s="14" t="n">
        <f aca="false">V10+W10+X10+AE10+AF10</f>
        <v>6601</v>
      </c>
      <c r="AH10" s="12" t="n">
        <f aca="false">U10-AG10</f>
        <v>51376.5</v>
      </c>
    </row>
    <row r="11" customFormat="false" ht="15" hidden="false" customHeight="false" outlineLevel="0" collapsed="false">
      <c r="A11" s="3" t="s">
        <v>161</v>
      </c>
      <c r="B11" s="5" t="s">
        <v>162</v>
      </c>
      <c r="C11" s="3" t="s">
        <v>71</v>
      </c>
      <c r="D11" s="4" t="n">
        <v>100243255867</v>
      </c>
      <c r="E11" s="5" t="s">
        <v>70</v>
      </c>
      <c r="F11" s="4" t="n">
        <v>8220100012390</v>
      </c>
      <c r="G11" s="11" t="n">
        <v>44044</v>
      </c>
      <c r="H11" s="4" t="n">
        <v>31</v>
      </c>
      <c r="I11" s="4" t="n">
        <v>0</v>
      </c>
      <c r="J11" s="4" t="n">
        <f aca="false">H11-I11</f>
        <v>31</v>
      </c>
      <c r="K11" s="3" t="n">
        <v>16250</v>
      </c>
      <c r="L11" s="3" t="n">
        <v>6000</v>
      </c>
      <c r="M11" s="4" t="n">
        <f aca="false">K11-(K11/H11)*I11</f>
        <v>16250</v>
      </c>
      <c r="N11" s="4" t="n">
        <f aca="false">L11-(L11/H11*I11)</f>
        <v>6000</v>
      </c>
      <c r="O11" s="12" t="n">
        <f aca="false">(M11+N11)*1.39</f>
        <v>30927.5</v>
      </c>
      <c r="P11" s="4" t="n">
        <f aca="false">(M11+N11)*0.2</f>
        <v>4450</v>
      </c>
      <c r="Q11" s="3" t="n">
        <v>150</v>
      </c>
      <c r="R11" s="5" t="n">
        <v>0</v>
      </c>
      <c r="S11" s="5" t="n">
        <v>0</v>
      </c>
      <c r="T11" s="3" t="n">
        <v>200</v>
      </c>
      <c r="U11" s="12" t="n">
        <f aca="false">M11+N11+O11+P11+Q11+R11+S11+T11</f>
        <v>57977.5</v>
      </c>
      <c r="V11" s="13" t="n">
        <v>1800</v>
      </c>
      <c r="W11" s="5" t="n">
        <v>200</v>
      </c>
      <c r="X11" s="5" t="n">
        <v>3450</v>
      </c>
      <c r="Y11" s="3" t="n">
        <v>1000</v>
      </c>
      <c r="Z11" s="5" t="n">
        <v>0</v>
      </c>
      <c r="AA11" s="5" t="n">
        <v>0</v>
      </c>
      <c r="AB11" s="5" t="n">
        <v>0</v>
      </c>
      <c r="AC11" s="5" t="n">
        <v>0</v>
      </c>
      <c r="AD11" s="5" t="n">
        <v>0</v>
      </c>
      <c r="AE11" s="5" t="n">
        <f aca="false">SUM(Y11:AD11)</f>
        <v>1000</v>
      </c>
      <c r="AF11" s="5" t="n">
        <v>1</v>
      </c>
      <c r="AG11" s="14" t="n">
        <f aca="false">V11+W11+X11+AE11+AF11</f>
        <v>6451</v>
      </c>
      <c r="AH11" s="12" t="n">
        <f aca="false">U11-AG11</f>
        <v>51526.5</v>
      </c>
    </row>
    <row r="12" customFormat="false" ht="15" hidden="false" customHeight="false" outlineLevel="0" collapsed="false">
      <c r="A12" s="3" t="s">
        <v>166</v>
      </c>
      <c r="B12" s="5" t="s">
        <v>167</v>
      </c>
      <c r="C12" s="3" t="s">
        <v>71</v>
      </c>
      <c r="D12" s="4" t="n">
        <v>100243255868</v>
      </c>
      <c r="E12" s="5" t="s">
        <v>70</v>
      </c>
      <c r="F12" s="4" t="n">
        <v>8220100012395</v>
      </c>
      <c r="G12" s="11" t="n">
        <v>44044</v>
      </c>
      <c r="H12" s="4" t="n">
        <v>31</v>
      </c>
      <c r="I12" s="4" t="n">
        <v>0</v>
      </c>
      <c r="J12" s="4" t="n">
        <f aca="false">H12-I12</f>
        <v>31</v>
      </c>
      <c r="K12" s="3" t="n">
        <v>9300</v>
      </c>
      <c r="L12" s="3" t="n">
        <v>4600</v>
      </c>
      <c r="M12" s="4" t="n">
        <f aca="false">K12-(K12/H12)*I12</f>
        <v>9300</v>
      </c>
      <c r="N12" s="4" t="n">
        <f aca="false">L12-(L12/H12*I12)</f>
        <v>4600</v>
      </c>
      <c r="O12" s="12" t="n">
        <f aca="false">(M12+N12)*1.39</f>
        <v>19321</v>
      </c>
      <c r="P12" s="4" t="n">
        <f aca="false">(M12+N12)*0.2</f>
        <v>2780</v>
      </c>
      <c r="Q12" s="3" t="n">
        <v>150</v>
      </c>
      <c r="R12" s="5" t="n">
        <v>0</v>
      </c>
      <c r="S12" s="5" t="n">
        <v>0</v>
      </c>
      <c r="T12" s="3" t="n">
        <v>200</v>
      </c>
      <c r="U12" s="12" t="n">
        <f aca="false">M12+N12+O12+P12+Q12+R12+S12+T12</f>
        <v>36351</v>
      </c>
      <c r="V12" s="13" t="n">
        <v>1800</v>
      </c>
      <c r="W12" s="5" t="n">
        <v>200</v>
      </c>
      <c r="X12" s="5" t="n">
        <v>3500</v>
      </c>
      <c r="Y12" s="3" t="n">
        <v>1000</v>
      </c>
      <c r="Z12" s="5" t="n">
        <v>0</v>
      </c>
      <c r="AA12" s="5" t="n">
        <v>0</v>
      </c>
      <c r="AB12" s="5" t="n">
        <v>0</v>
      </c>
      <c r="AC12" s="5" t="n">
        <v>0</v>
      </c>
      <c r="AD12" s="5" t="n">
        <v>0</v>
      </c>
      <c r="AE12" s="5" t="n">
        <f aca="false">SUM(Y12:AD12)</f>
        <v>1000</v>
      </c>
      <c r="AF12" s="5" t="n">
        <v>1</v>
      </c>
      <c r="AG12" s="14" t="n">
        <f aca="false">V12+W12+X12+AE12+AF12</f>
        <v>6501</v>
      </c>
      <c r="AH12" s="12" t="n">
        <f aca="false">U12-AG12</f>
        <v>29850</v>
      </c>
    </row>
    <row r="13" customFormat="false" ht="15" hidden="false" customHeight="false" outlineLevel="0" collapsed="false">
      <c r="A13" s="3" t="s">
        <v>172</v>
      </c>
      <c r="B13" s="5" t="s">
        <v>173</v>
      </c>
      <c r="C13" s="3" t="s">
        <v>71</v>
      </c>
      <c r="D13" s="4" t="n">
        <v>100243255869</v>
      </c>
      <c r="E13" s="5" t="s">
        <v>70</v>
      </c>
      <c r="F13" s="4" t="n">
        <v>8220100012400</v>
      </c>
      <c r="G13" s="11" t="n">
        <v>44044</v>
      </c>
      <c r="H13" s="4" t="n">
        <v>31</v>
      </c>
      <c r="I13" s="4" t="n">
        <v>0</v>
      </c>
      <c r="J13" s="4" t="n">
        <f aca="false">H13-I13</f>
        <v>31</v>
      </c>
      <c r="K13" s="3" t="n">
        <v>9300</v>
      </c>
      <c r="L13" s="3" t="n">
        <v>4200</v>
      </c>
      <c r="M13" s="4" t="n">
        <f aca="false">K13-(K13/H13)*I13</f>
        <v>9300</v>
      </c>
      <c r="N13" s="4" t="n">
        <f aca="false">L13-(L13/H13*I13)</f>
        <v>4200</v>
      </c>
      <c r="O13" s="12" t="n">
        <f aca="false">(M13+N13)*1.39</f>
        <v>18765</v>
      </c>
      <c r="P13" s="4" t="n">
        <f aca="false">(M13+N13)*0.2</f>
        <v>2700</v>
      </c>
      <c r="Q13" s="3" t="n">
        <v>150</v>
      </c>
      <c r="R13" s="5" t="n">
        <v>0</v>
      </c>
      <c r="S13" s="5" t="n">
        <v>0</v>
      </c>
      <c r="T13" s="3" t="n">
        <v>200</v>
      </c>
      <c r="U13" s="12" t="n">
        <f aca="false">M13+N13+O13+P13+Q13+R13+S13+T13</f>
        <v>35315</v>
      </c>
      <c r="V13" s="13" t="n">
        <v>1800</v>
      </c>
      <c r="W13" s="5" t="n">
        <v>200</v>
      </c>
      <c r="X13" s="5" t="n">
        <v>3550</v>
      </c>
      <c r="Y13" s="3" t="n">
        <v>1200</v>
      </c>
      <c r="Z13" s="5" t="n">
        <v>0</v>
      </c>
      <c r="AA13" s="5" t="n">
        <v>0</v>
      </c>
      <c r="AB13" s="5" t="n">
        <v>0</v>
      </c>
      <c r="AC13" s="5" t="n">
        <v>0</v>
      </c>
      <c r="AD13" s="5" t="n">
        <v>0</v>
      </c>
      <c r="AE13" s="5" t="n">
        <f aca="false">SUM(Y13:AD13)</f>
        <v>1200</v>
      </c>
      <c r="AF13" s="5" t="n">
        <v>1</v>
      </c>
      <c r="AG13" s="14" t="n">
        <f aca="false">V13+W13+X13+AE13+AF13</f>
        <v>6751</v>
      </c>
      <c r="AH13" s="12" t="n">
        <f aca="false">U13-AG13</f>
        <v>28564</v>
      </c>
    </row>
    <row r="14" customFormat="false" ht="15" hidden="false" customHeight="false" outlineLevel="0" collapsed="false">
      <c r="A14" s="3" t="s">
        <v>177</v>
      </c>
      <c r="B14" s="5" t="s">
        <v>178</v>
      </c>
      <c r="C14" s="3" t="s">
        <v>71</v>
      </c>
      <c r="D14" s="4" t="n">
        <v>100243255870</v>
      </c>
      <c r="E14" s="5" t="s">
        <v>70</v>
      </c>
      <c r="F14" s="4" t="n">
        <v>8220100012405</v>
      </c>
      <c r="G14" s="11" t="n">
        <v>44044</v>
      </c>
      <c r="H14" s="4" t="n">
        <v>31</v>
      </c>
      <c r="I14" s="4" t="n">
        <v>0</v>
      </c>
      <c r="J14" s="4" t="n">
        <f aca="false">H14-I14</f>
        <v>31</v>
      </c>
      <c r="K14" s="3" t="n">
        <v>5200</v>
      </c>
      <c r="L14" s="3" t="n">
        <v>2800</v>
      </c>
      <c r="M14" s="4" t="n">
        <f aca="false">K14-(K14/H14)*I14</f>
        <v>5200</v>
      </c>
      <c r="N14" s="4" t="n">
        <f aca="false">L14-(L14/H14*I14)</f>
        <v>2800</v>
      </c>
      <c r="O14" s="12" t="n">
        <f aca="false">(M14+N14)*1.39</f>
        <v>11120</v>
      </c>
      <c r="P14" s="4" t="n">
        <f aca="false">(M14+N14)*0.2</f>
        <v>1600</v>
      </c>
      <c r="Q14" s="3" t="n">
        <v>150</v>
      </c>
      <c r="R14" s="5" t="n">
        <v>0</v>
      </c>
      <c r="S14" s="5" t="n">
        <v>0</v>
      </c>
      <c r="T14" s="3" t="n">
        <v>200</v>
      </c>
      <c r="U14" s="12" t="n">
        <f aca="false">M14+N14+O14+P14+Q14+R14+S14+T14</f>
        <v>21070</v>
      </c>
      <c r="V14" s="13" t="n">
        <v>1800</v>
      </c>
      <c r="W14" s="5" t="n">
        <v>200</v>
      </c>
      <c r="X14" s="5" t="n">
        <v>3600</v>
      </c>
      <c r="Y14" s="3" t="n">
        <v>1000</v>
      </c>
      <c r="Z14" s="5" t="n">
        <v>0</v>
      </c>
      <c r="AA14" s="5" t="n">
        <v>0</v>
      </c>
      <c r="AB14" s="5" t="n">
        <v>0</v>
      </c>
      <c r="AC14" s="5" t="n">
        <v>0</v>
      </c>
      <c r="AD14" s="5" t="n">
        <v>0</v>
      </c>
      <c r="AE14" s="5" t="n">
        <f aca="false">SUM(Y14:AD14)</f>
        <v>1000</v>
      </c>
      <c r="AF14" s="5" t="n">
        <v>1</v>
      </c>
      <c r="AG14" s="14" t="n">
        <f aca="false">V14+W14+X14+AE14+AF14</f>
        <v>6601</v>
      </c>
      <c r="AH14" s="12" t="n">
        <f aca="false">U14-AG14</f>
        <v>14469</v>
      </c>
    </row>
    <row r="15" customFormat="false" ht="15" hidden="false" customHeight="false" outlineLevel="0" collapsed="false">
      <c r="A15" s="3" t="s">
        <v>183</v>
      </c>
      <c r="B15" s="5" t="s">
        <v>184</v>
      </c>
      <c r="C15" s="3" t="s">
        <v>71</v>
      </c>
      <c r="D15" s="4" t="n">
        <v>100243255871</v>
      </c>
      <c r="E15" s="5" t="s">
        <v>70</v>
      </c>
      <c r="F15" s="4" t="n">
        <v>8220100012410</v>
      </c>
      <c r="G15" s="11" t="n">
        <v>44044</v>
      </c>
      <c r="H15" s="4" t="n">
        <v>30</v>
      </c>
      <c r="I15" s="4" t="n">
        <v>2</v>
      </c>
      <c r="J15" s="4" t="n">
        <f aca="false">H15-I15</f>
        <v>28</v>
      </c>
      <c r="K15" s="3" t="n">
        <v>5200</v>
      </c>
      <c r="L15" s="3" t="n">
        <v>2400</v>
      </c>
      <c r="M15" s="4" t="n">
        <f aca="false">K15-(K15/H15)*I15</f>
        <v>4853.33333333333</v>
      </c>
      <c r="N15" s="4" t="n">
        <f aca="false">L15-(L15/H15*I15)</f>
        <v>2240</v>
      </c>
      <c r="O15" s="12" t="n">
        <f aca="false">(M15+N15)*1.39</f>
        <v>9859.73333333333</v>
      </c>
      <c r="P15" s="4" t="n">
        <f aca="false">(M15+N15)*0.2</f>
        <v>1418.66666666667</v>
      </c>
      <c r="Q15" s="3" t="n">
        <v>150</v>
      </c>
      <c r="R15" s="5" t="n">
        <v>0</v>
      </c>
      <c r="S15" s="5" t="n">
        <v>0</v>
      </c>
      <c r="T15" s="3" t="n">
        <v>200</v>
      </c>
      <c r="U15" s="12" t="n">
        <f aca="false">M15+N15+O15+P15+Q15+R15+S15+T15</f>
        <v>18721.7333333333</v>
      </c>
      <c r="V15" s="13" t="n">
        <v>1800</v>
      </c>
      <c r="W15" s="5" t="n">
        <v>200</v>
      </c>
      <c r="X15" s="5" t="n">
        <v>3650</v>
      </c>
      <c r="Y15" s="3" t="n">
        <v>1000</v>
      </c>
      <c r="Z15" s="5" t="n">
        <v>0</v>
      </c>
      <c r="AA15" s="5" t="n">
        <v>0</v>
      </c>
      <c r="AB15" s="5" t="n">
        <v>0</v>
      </c>
      <c r="AC15" s="5" t="n">
        <v>0</v>
      </c>
      <c r="AD15" s="5" t="n">
        <v>0</v>
      </c>
      <c r="AE15" s="5" t="n">
        <f aca="false">SUM(Y15:AD15)</f>
        <v>1000</v>
      </c>
      <c r="AF15" s="5" t="n">
        <v>1</v>
      </c>
      <c r="AG15" s="14" t="n">
        <f aca="false">V15+W15+X15+AE15+AF15</f>
        <v>6651</v>
      </c>
      <c r="AH15" s="12" t="n">
        <f aca="false">U15-AG15</f>
        <v>12070.7333333333</v>
      </c>
    </row>
    <row r="16" customFormat="false" ht="15" hidden="false" customHeight="false" outlineLevel="0" collapsed="false">
      <c r="A16" s="3" t="s">
        <v>188</v>
      </c>
      <c r="B16" s="5" t="s">
        <v>189</v>
      </c>
      <c r="C16" s="3" t="s">
        <v>71</v>
      </c>
      <c r="D16" s="4" t="n">
        <v>100243255872</v>
      </c>
      <c r="E16" s="5" t="s">
        <v>70</v>
      </c>
      <c r="F16" s="4" t="n">
        <v>8220100012415</v>
      </c>
      <c r="G16" s="11" t="n">
        <v>44044</v>
      </c>
      <c r="H16" s="4" t="n">
        <v>31</v>
      </c>
      <c r="I16" s="4" t="n">
        <v>0</v>
      </c>
      <c r="J16" s="4" t="n">
        <f aca="false">H16-I16</f>
        <v>31</v>
      </c>
      <c r="K16" s="3" t="n">
        <v>9300</v>
      </c>
      <c r="L16" s="3" t="n">
        <v>4600</v>
      </c>
      <c r="M16" s="4" t="n">
        <f aca="false">K16-(K16/H16)*I16</f>
        <v>9300</v>
      </c>
      <c r="N16" s="4" t="n">
        <f aca="false">L16-(L16/H16*I16)</f>
        <v>4600</v>
      </c>
      <c r="O16" s="12" t="n">
        <f aca="false">(M16+N16)*1.39</f>
        <v>19321</v>
      </c>
      <c r="P16" s="4" t="n">
        <f aca="false">(M16+N16)*0.2</f>
        <v>2780</v>
      </c>
      <c r="Q16" s="3" t="n">
        <v>150</v>
      </c>
      <c r="R16" s="5" t="n">
        <v>0</v>
      </c>
      <c r="S16" s="5" t="n">
        <v>0</v>
      </c>
      <c r="T16" s="3" t="n">
        <v>200</v>
      </c>
      <c r="U16" s="12" t="n">
        <f aca="false">M16+N16+O16+P16+Q16+R16+S16+T16</f>
        <v>36351</v>
      </c>
      <c r="V16" s="13" t="n">
        <v>1800</v>
      </c>
      <c r="W16" s="5" t="n">
        <v>200</v>
      </c>
      <c r="X16" s="5" t="n">
        <v>3700</v>
      </c>
      <c r="Y16" s="3" t="n">
        <v>1200</v>
      </c>
      <c r="Z16" s="5" t="n">
        <v>0</v>
      </c>
      <c r="AA16" s="5" t="n">
        <v>0</v>
      </c>
      <c r="AB16" s="5" t="n">
        <v>0</v>
      </c>
      <c r="AC16" s="5" t="n">
        <v>0</v>
      </c>
      <c r="AD16" s="5" t="n">
        <v>0</v>
      </c>
      <c r="AE16" s="5" t="n">
        <f aca="false">SUM(Y16:AD16)</f>
        <v>1200</v>
      </c>
      <c r="AF16" s="5" t="n">
        <v>1</v>
      </c>
      <c r="AG16" s="14" t="n">
        <f aca="false">V16+W16+X16+AE16+AF16</f>
        <v>6901</v>
      </c>
      <c r="AH16" s="12" t="n">
        <f aca="false">U16-AG16</f>
        <v>29450</v>
      </c>
    </row>
    <row r="17" customFormat="false" ht="15" hidden="false" customHeight="false" outlineLevel="0" collapsed="false">
      <c r="A17" s="3" t="s">
        <v>193</v>
      </c>
      <c r="B17" s="5" t="s">
        <v>194</v>
      </c>
      <c r="C17" s="3" t="s">
        <v>71</v>
      </c>
      <c r="D17" s="4" t="n">
        <v>100243255873</v>
      </c>
      <c r="E17" s="5" t="s">
        <v>70</v>
      </c>
      <c r="F17" s="4" t="n">
        <v>8220100012420</v>
      </c>
      <c r="G17" s="11" t="n">
        <v>44044</v>
      </c>
      <c r="H17" s="4" t="n">
        <v>31</v>
      </c>
      <c r="I17" s="4" t="n">
        <v>0</v>
      </c>
      <c r="J17" s="4" t="n">
        <f aca="false">H17-I17</f>
        <v>31</v>
      </c>
      <c r="K17" s="3" t="n">
        <v>9300</v>
      </c>
      <c r="L17" s="3" t="n">
        <v>4600</v>
      </c>
      <c r="M17" s="4" t="n">
        <f aca="false">K17-(K17/H17)*I17</f>
        <v>9300</v>
      </c>
      <c r="N17" s="4" t="n">
        <f aca="false">L17-(L17/H17*I17)</f>
        <v>4600</v>
      </c>
      <c r="O17" s="12" t="n">
        <f aca="false">(M17+N17)*1.39</f>
        <v>19321</v>
      </c>
      <c r="P17" s="4" t="n">
        <f aca="false">(M17+N17)*0.2</f>
        <v>2780</v>
      </c>
      <c r="Q17" s="3" t="n">
        <v>150</v>
      </c>
      <c r="R17" s="5" t="n">
        <v>0</v>
      </c>
      <c r="S17" s="5" t="n">
        <v>0</v>
      </c>
      <c r="T17" s="3" t="n">
        <v>200</v>
      </c>
      <c r="U17" s="12" t="n">
        <f aca="false">M17+N17+O17+P17+Q17+R17+S17+T17</f>
        <v>36351</v>
      </c>
      <c r="V17" s="13" t="n">
        <v>1800</v>
      </c>
      <c r="W17" s="5" t="n">
        <v>200</v>
      </c>
      <c r="X17" s="5" t="n">
        <v>3750</v>
      </c>
      <c r="Y17" s="3" t="n">
        <v>1000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f aca="false">SUM(Y17:AD17)</f>
        <v>1000</v>
      </c>
      <c r="AF17" s="5" t="n">
        <v>1</v>
      </c>
      <c r="AG17" s="14" t="n">
        <f aca="false">V17+W17+X17+AE17+AF17</f>
        <v>6751</v>
      </c>
      <c r="AH17" s="12" t="n">
        <f aca="false">U17-AG17</f>
        <v>29600</v>
      </c>
    </row>
    <row r="18" customFormat="false" ht="15" hidden="false" customHeight="false" outlineLevel="0" collapsed="false">
      <c r="A18" s="3" t="s">
        <v>200</v>
      </c>
      <c r="B18" s="5" t="s">
        <v>201</v>
      </c>
      <c r="C18" s="3" t="s">
        <v>71</v>
      </c>
      <c r="D18" s="4" t="n">
        <v>100243255874</v>
      </c>
      <c r="E18" s="5" t="s">
        <v>70</v>
      </c>
      <c r="F18" s="4" t="n">
        <v>8220100012425</v>
      </c>
      <c r="G18" s="11" t="n">
        <v>44044</v>
      </c>
      <c r="H18" s="4" t="n">
        <v>31</v>
      </c>
      <c r="I18" s="4" t="n">
        <v>0</v>
      </c>
      <c r="J18" s="4" t="n">
        <f aca="false">H18-I18</f>
        <v>31</v>
      </c>
      <c r="K18" s="3" t="n">
        <v>9300</v>
      </c>
      <c r="L18" s="3" t="n">
        <v>4200</v>
      </c>
      <c r="M18" s="4" t="n">
        <f aca="false">K18-(K18/H18)*I18</f>
        <v>9300</v>
      </c>
      <c r="N18" s="4" t="n">
        <f aca="false">L18-(L18/H18*I18)</f>
        <v>4200</v>
      </c>
      <c r="O18" s="12" t="n">
        <f aca="false">(M18+N18)*1.39</f>
        <v>18765</v>
      </c>
      <c r="P18" s="4" t="n">
        <f aca="false">(M18+N18)*0.2</f>
        <v>2700</v>
      </c>
      <c r="Q18" s="3" t="n">
        <v>150</v>
      </c>
      <c r="R18" s="5" t="n">
        <v>0</v>
      </c>
      <c r="S18" s="5" t="n">
        <v>0</v>
      </c>
      <c r="T18" s="3" t="n">
        <v>200</v>
      </c>
      <c r="U18" s="12" t="n">
        <f aca="false">M18+N18+O18+P18+Q18+R18+S18+T18</f>
        <v>35315</v>
      </c>
      <c r="V18" s="13" t="n">
        <v>1800</v>
      </c>
      <c r="W18" s="5" t="n">
        <v>200</v>
      </c>
      <c r="X18" s="5" t="n">
        <v>3800</v>
      </c>
      <c r="Y18" s="3" t="n">
        <v>1200</v>
      </c>
      <c r="Z18" s="5" t="n">
        <v>0</v>
      </c>
      <c r="AA18" s="5" t="n">
        <v>0</v>
      </c>
      <c r="AB18" s="5" t="n">
        <v>0</v>
      </c>
      <c r="AC18" s="5" t="n">
        <v>0</v>
      </c>
      <c r="AD18" s="5" t="n">
        <v>0</v>
      </c>
      <c r="AE18" s="5" t="n">
        <f aca="false">SUM(Y18:AD18)</f>
        <v>1200</v>
      </c>
      <c r="AF18" s="5" t="n">
        <v>1</v>
      </c>
      <c r="AG18" s="14" t="n">
        <f aca="false">V18+W18+X18+AE18+AF18</f>
        <v>7001</v>
      </c>
      <c r="AH18" s="12" t="n">
        <f aca="false">U18-AG18</f>
        <v>28314</v>
      </c>
    </row>
    <row r="19" customFormat="false" ht="15" hidden="false" customHeight="false" outlineLevel="0" collapsed="false">
      <c r="A19" s="3" t="s">
        <v>205</v>
      </c>
      <c r="B19" s="5" t="s">
        <v>206</v>
      </c>
      <c r="C19" s="3" t="s">
        <v>71</v>
      </c>
      <c r="D19" s="4" t="n">
        <v>100243255875</v>
      </c>
      <c r="E19" s="5" t="s">
        <v>70</v>
      </c>
      <c r="F19" s="4" t="n">
        <v>8220100012430</v>
      </c>
      <c r="G19" s="11" t="n">
        <v>44044</v>
      </c>
      <c r="H19" s="4" t="n">
        <v>31</v>
      </c>
      <c r="I19" s="4" t="n">
        <v>0</v>
      </c>
      <c r="J19" s="4" t="n">
        <f aca="false">H19-I19</f>
        <v>31</v>
      </c>
      <c r="K19" s="3" t="n">
        <v>5200</v>
      </c>
      <c r="L19" s="3" t="n">
        <v>2800</v>
      </c>
      <c r="M19" s="4" t="n">
        <f aca="false">K19-(K19/H19)*I19</f>
        <v>5200</v>
      </c>
      <c r="N19" s="4" t="n">
        <f aca="false">L19-(L19/H19*I19)</f>
        <v>2800</v>
      </c>
      <c r="O19" s="12" t="n">
        <f aca="false">(M19+N19)*1.39</f>
        <v>11120</v>
      </c>
      <c r="P19" s="4" t="n">
        <f aca="false">(M19+N19)*0.2</f>
        <v>1600</v>
      </c>
      <c r="Q19" s="3" t="n">
        <v>150</v>
      </c>
      <c r="R19" s="5" t="n">
        <v>0</v>
      </c>
      <c r="S19" s="5" t="n">
        <v>0</v>
      </c>
      <c r="T19" s="3" t="n">
        <v>200</v>
      </c>
      <c r="U19" s="12" t="n">
        <f aca="false">M19+N19+O19+P19+Q19+R19+S19+T19</f>
        <v>21070</v>
      </c>
      <c r="V19" s="13" t="n">
        <v>1800</v>
      </c>
      <c r="W19" s="5" t="n">
        <v>200</v>
      </c>
      <c r="X19" s="5" t="n">
        <v>3850</v>
      </c>
      <c r="Y19" s="3" t="n">
        <v>1000</v>
      </c>
      <c r="Z19" s="5" t="n">
        <v>0</v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f aca="false">SUM(Y19:AD19)</f>
        <v>1000</v>
      </c>
      <c r="AF19" s="5" t="n">
        <v>1</v>
      </c>
      <c r="AG19" s="14" t="n">
        <f aca="false">V19+W19+X19+AE19+AF19</f>
        <v>6851</v>
      </c>
      <c r="AH19" s="12" t="n">
        <f aca="false">U19-AG19</f>
        <v>14219</v>
      </c>
    </row>
    <row r="20" customFormat="false" ht="15" hidden="false" customHeight="false" outlineLevel="0" collapsed="false">
      <c r="A20" s="3" t="s">
        <v>210</v>
      </c>
      <c r="B20" s="5" t="s">
        <v>211</v>
      </c>
      <c r="C20" s="3" t="s">
        <v>71</v>
      </c>
      <c r="D20" s="4" t="n">
        <v>100243255876</v>
      </c>
      <c r="E20" s="5" t="s">
        <v>70</v>
      </c>
      <c r="F20" s="4" t="n">
        <v>8220100012435</v>
      </c>
      <c r="G20" s="11" t="n">
        <v>44044</v>
      </c>
      <c r="H20" s="4" t="n">
        <v>31</v>
      </c>
      <c r="I20" s="4" t="n">
        <v>0</v>
      </c>
      <c r="J20" s="4" t="n">
        <f aca="false">H20-I20</f>
        <v>31</v>
      </c>
      <c r="K20" s="3" t="n">
        <v>5200</v>
      </c>
      <c r="L20" s="3" t="n">
        <v>2400</v>
      </c>
      <c r="M20" s="4" t="n">
        <f aca="false">K20-(K20/H20)*I20</f>
        <v>5200</v>
      </c>
      <c r="N20" s="4" t="n">
        <f aca="false">L20-(L20/H20*I20)</f>
        <v>2400</v>
      </c>
      <c r="O20" s="12" t="n">
        <f aca="false">(M20+N20)*1.39</f>
        <v>10564</v>
      </c>
      <c r="P20" s="4" t="n">
        <f aca="false">(M20+N20)*0.2</f>
        <v>1520</v>
      </c>
      <c r="Q20" s="3" t="n">
        <v>150</v>
      </c>
      <c r="R20" s="5" t="n">
        <v>0</v>
      </c>
      <c r="S20" s="5" t="n">
        <v>0</v>
      </c>
      <c r="T20" s="3" t="n">
        <v>200</v>
      </c>
      <c r="U20" s="12" t="n">
        <f aca="false">M20+N20+O20+P20+Q20+R20+S20+T20</f>
        <v>20034</v>
      </c>
      <c r="V20" s="13" t="n">
        <v>1800</v>
      </c>
      <c r="W20" s="5" t="n">
        <v>200</v>
      </c>
      <c r="X20" s="5" t="n">
        <v>3850</v>
      </c>
      <c r="Y20" s="3" t="n">
        <v>0</v>
      </c>
      <c r="Z20" s="5" t="n">
        <v>0</v>
      </c>
      <c r="AA20" s="5" t="n">
        <v>0</v>
      </c>
      <c r="AB20" s="5" t="n">
        <v>0</v>
      </c>
      <c r="AC20" s="5" t="n">
        <v>0</v>
      </c>
      <c r="AD20" s="5" t="n">
        <v>0</v>
      </c>
      <c r="AE20" s="5" t="n">
        <f aca="false">SUM(Y20:AD20)</f>
        <v>0</v>
      </c>
      <c r="AF20" s="5" t="n">
        <v>1</v>
      </c>
      <c r="AG20" s="14" t="n">
        <f aca="false">V20+W20+X20+AE20+AF20</f>
        <v>5851</v>
      </c>
      <c r="AH20" s="12" t="n">
        <f aca="false">U20-AG20</f>
        <v>14183</v>
      </c>
    </row>
    <row r="21" customFormat="false" ht="15" hidden="false" customHeight="false" outlineLevel="0" collapsed="false">
      <c r="A21" s="3" t="s">
        <v>215</v>
      </c>
      <c r="B21" s="5" t="s">
        <v>216</v>
      </c>
      <c r="C21" s="3" t="s">
        <v>71</v>
      </c>
      <c r="D21" s="4" t="n">
        <v>100243255877</v>
      </c>
      <c r="E21" s="5" t="s">
        <v>70</v>
      </c>
      <c r="F21" s="4" t="n">
        <v>8220100012440</v>
      </c>
      <c r="G21" s="11" t="n">
        <v>44044</v>
      </c>
      <c r="H21" s="4" t="n">
        <v>31</v>
      </c>
      <c r="I21" s="4" t="n">
        <v>0</v>
      </c>
      <c r="J21" s="4" t="n">
        <f aca="false">H21-I21</f>
        <v>31</v>
      </c>
      <c r="K21" s="3" t="n">
        <v>15600</v>
      </c>
      <c r="L21" s="3" t="n">
        <v>6000</v>
      </c>
      <c r="M21" s="4" t="n">
        <f aca="false">K21-(K21/H21)*I21</f>
        <v>15600</v>
      </c>
      <c r="N21" s="4" t="n">
        <f aca="false">L21-(L21/H21*I21)</f>
        <v>6000</v>
      </c>
      <c r="O21" s="12" t="n">
        <f aca="false">(M21+N21)*1.39</f>
        <v>30024</v>
      </c>
      <c r="P21" s="4" t="n">
        <f aca="false">(M21+N21)*0.2</f>
        <v>4320</v>
      </c>
      <c r="Q21" s="3" t="n">
        <v>150</v>
      </c>
      <c r="R21" s="5" t="n">
        <v>0</v>
      </c>
      <c r="S21" s="5" t="n">
        <v>0</v>
      </c>
      <c r="T21" s="3" t="n">
        <v>200</v>
      </c>
      <c r="U21" s="12" t="n">
        <f aca="false">M21+N21+O21+P21+Q21+R21+S21+T21</f>
        <v>56294</v>
      </c>
      <c r="V21" s="13" t="n">
        <v>1800</v>
      </c>
      <c r="W21" s="5" t="n">
        <v>200</v>
      </c>
      <c r="X21" s="5" t="n">
        <v>3850</v>
      </c>
      <c r="Y21" s="3" t="n">
        <v>0</v>
      </c>
      <c r="Z21" s="5" t="n">
        <v>0</v>
      </c>
      <c r="AA21" s="5" t="n">
        <v>0</v>
      </c>
      <c r="AB21" s="5" t="n">
        <v>0</v>
      </c>
      <c r="AC21" s="5" t="n">
        <v>0</v>
      </c>
      <c r="AD21" s="5" t="n">
        <v>0</v>
      </c>
      <c r="AE21" s="5" t="n">
        <f aca="false">SUM(Y21:AD21)</f>
        <v>0</v>
      </c>
      <c r="AF21" s="5" t="n">
        <v>1</v>
      </c>
      <c r="AG21" s="14" t="n">
        <f aca="false">V21+W21+X21+AE21+AF21</f>
        <v>5851</v>
      </c>
      <c r="AH21" s="12" t="n">
        <f aca="false">U21-AG21</f>
        <v>50443</v>
      </c>
    </row>
    <row r="22" customFormat="false" ht="15" hidden="false" customHeight="false" outlineLevel="0" collapsed="false">
      <c r="A22" s="3" t="s">
        <v>220</v>
      </c>
      <c r="B22" s="5" t="s">
        <v>221</v>
      </c>
      <c r="C22" s="3" t="s">
        <v>71</v>
      </c>
      <c r="D22" s="4" t="n">
        <v>100243255878</v>
      </c>
      <c r="E22" s="5" t="s">
        <v>70</v>
      </c>
      <c r="F22" s="4" t="n">
        <v>8220100012445</v>
      </c>
      <c r="G22" s="11" t="n">
        <v>44044</v>
      </c>
      <c r="H22" s="4" t="n">
        <v>31</v>
      </c>
      <c r="I22" s="4" t="n">
        <v>0</v>
      </c>
      <c r="J22" s="4" t="n">
        <f aca="false">H22-I22</f>
        <v>31</v>
      </c>
      <c r="K22" s="3" t="n">
        <v>15600</v>
      </c>
      <c r="L22" s="3" t="n">
        <v>6000</v>
      </c>
      <c r="M22" s="4" t="n">
        <f aca="false">K22-(K22/H22)*I22</f>
        <v>15600</v>
      </c>
      <c r="N22" s="4" t="n">
        <f aca="false">L22-(L22/H22*I22)</f>
        <v>6000</v>
      </c>
      <c r="O22" s="12" t="n">
        <f aca="false">(M22+N22)*1.39</f>
        <v>30024</v>
      </c>
      <c r="P22" s="4" t="n">
        <f aca="false">(M22+N22)*0.2</f>
        <v>4320</v>
      </c>
      <c r="Q22" s="3" t="n">
        <v>150</v>
      </c>
      <c r="R22" s="5" t="n">
        <v>0</v>
      </c>
      <c r="S22" s="5" t="n">
        <v>0</v>
      </c>
      <c r="T22" s="3" t="n">
        <v>200</v>
      </c>
      <c r="U22" s="12" t="n">
        <f aca="false">M22+N22+O22+P22+Q22+R22+S22+T22</f>
        <v>56294</v>
      </c>
      <c r="V22" s="13" t="n">
        <v>1800</v>
      </c>
      <c r="W22" s="5" t="n">
        <v>200</v>
      </c>
      <c r="X22" s="5" t="n">
        <v>3850</v>
      </c>
      <c r="Y22" s="3" t="n">
        <v>0</v>
      </c>
      <c r="Z22" s="5" t="n">
        <v>0</v>
      </c>
      <c r="AA22" s="5" t="n">
        <v>0</v>
      </c>
      <c r="AB22" s="5" t="n">
        <v>0</v>
      </c>
      <c r="AC22" s="5" t="n">
        <v>0</v>
      </c>
      <c r="AD22" s="5" t="n">
        <v>0</v>
      </c>
      <c r="AE22" s="5" t="n">
        <f aca="false">SUM(Y22:AD22)</f>
        <v>0</v>
      </c>
      <c r="AF22" s="5" t="n">
        <v>1</v>
      </c>
      <c r="AG22" s="14" t="n">
        <f aca="false">V22+W22+X22+AE22+AF22</f>
        <v>5851</v>
      </c>
      <c r="AH22" s="12" t="n">
        <f aca="false">U22-AG22</f>
        <v>50443</v>
      </c>
    </row>
    <row r="23" customFormat="false" ht="15" hidden="false" customHeight="false" outlineLevel="0" collapsed="false">
      <c r="A23" s="3" t="s">
        <v>226</v>
      </c>
      <c r="B23" s="5" t="s">
        <v>227</v>
      </c>
      <c r="C23" s="3" t="s">
        <v>71</v>
      </c>
      <c r="D23" s="4" t="n">
        <v>100243255879</v>
      </c>
      <c r="E23" s="5" t="s">
        <v>70</v>
      </c>
      <c r="F23" s="4" t="n">
        <v>8220100012450</v>
      </c>
      <c r="G23" s="11" t="n">
        <v>44044</v>
      </c>
      <c r="H23" s="4" t="n">
        <v>31</v>
      </c>
      <c r="I23" s="4" t="n">
        <v>0</v>
      </c>
      <c r="J23" s="4" t="n">
        <f aca="false">H23-I23</f>
        <v>31</v>
      </c>
      <c r="K23" s="3" t="n">
        <v>5200</v>
      </c>
      <c r="L23" s="3" t="n">
        <v>2800</v>
      </c>
      <c r="M23" s="4" t="n">
        <f aca="false">K23-(K23/H23)*I23</f>
        <v>5200</v>
      </c>
      <c r="N23" s="4" t="n">
        <f aca="false">L23-(L23/H23*I23)</f>
        <v>2800</v>
      </c>
      <c r="O23" s="12" t="n">
        <f aca="false">(M23+N23)*1.39</f>
        <v>11120</v>
      </c>
      <c r="P23" s="4" t="n">
        <f aca="false">(M23+N23)*0.2</f>
        <v>1600</v>
      </c>
      <c r="Q23" s="3" t="n">
        <v>150</v>
      </c>
      <c r="R23" s="5" t="n">
        <v>0</v>
      </c>
      <c r="S23" s="5" t="n">
        <v>0</v>
      </c>
      <c r="T23" s="3" t="n">
        <v>200</v>
      </c>
      <c r="U23" s="12" t="n">
        <f aca="false">M23+N23+O23+P23+Q23+R23+S23+T23</f>
        <v>21070</v>
      </c>
      <c r="V23" s="13" t="n">
        <v>1800</v>
      </c>
      <c r="W23" s="5" t="n">
        <v>200</v>
      </c>
      <c r="X23" s="5" t="n">
        <v>3850</v>
      </c>
      <c r="Y23" s="3" t="n">
        <v>0</v>
      </c>
      <c r="Z23" s="5" t="n">
        <v>0</v>
      </c>
      <c r="AA23" s="5" t="n">
        <v>0</v>
      </c>
      <c r="AB23" s="5" t="n">
        <v>0</v>
      </c>
      <c r="AC23" s="5" t="n">
        <v>0</v>
      </c>
      <c r="AD23" s="5" t="n">
        <v>0</v>
      </c>
      <c r="AE23" s="5" t="n">
        <f aca="false">SUM(Y23:AD23)</f>
        <v>0</v>
      </c>
      <c r="AF23" s="5" t="n">
        <v>1</v>
      </c>
      <c r="AG23" s="14" t="n">
        <f aca="false">V23+W23+X23+AE23+AF23</f>
        <v>5851</v>
      </c>
      <c r="AH23" s="12" t="n">
        <f aca="false">U23-AG23</f>
        <v>15219</v>
      </c>
    </row>
    <row r="24" customFormat="false" ht="15" hidden="false" customHeight="false" outlineLevel="0" collapsed="false">
      <c r="A24" s="3" t="s">
        <v>232</v>
      </c>
      <c r="B24" s="5" t="s">
        <v>233</v>
      </c>
      <c r="C24" s="3" t="s">
        <v>71</v>
      </c>
      <c r="D24" s="4" t="n">
        <v>100243255880</v>
      </c>
      <c r="E24" s="5" t="s">
        <v>70</v>
      </c>
      <c r="F24" s="4" t="n">
        <v>8220100012455</v>
      </c>
      <c r="G24" s="11" t="n">
        <v>44044</v>
      </c>
      <c r="H24" s="4" t="n">
        <v>31</v>
      </c>
      <c r="I24" s="4" t="n">
        <v>0</v>
      </c>
      <c r="J24" s="4" t="n">
        <f aca="false">H24-I24</f>
        <v>31</v>
      </c>
      <c r="K24" s="3" t="n">
        <v>15600</v>
      </c>
      <c r="L24" s="3" t="n">
        <v>6000</v>
      </c>
      <c r="M24" s="4" t="n">
        <f aca="false">K24-(K24/H24)*I24</f>
        <v>15600</v>
      </c>
      <c r="N24" s="4" t="n">
        <f aca="false">L24-(L24/H24*I24)</f>
        <v>6000</v>
      </c>
      <c r="O24" s="12" t="n">
        <f aca="false">(M24+N24)*1.39</f>
        <v>30024</v>
      </c>
      <c r="P24" s="4" t="n">
        <f aca="false">(M24+N24)*0.2</f>
        <v>4320</v>
      </c>
      <c r="Q24" s="3" t="n">
        <v>150</v>
      </c>
      <c r="R24" s="5" t="n">
        <v>0</v>
      </c>
      <c r="S24" s="5" t="n">
        <v>0</v>
      </c>
      <c r="T24" s="3" t="n">
        <v>200</v>
      </c>
      <c r="U24" s="12" t="n">
        <f aca="false">M24+N24+O24+P24+Q24+R24+S24+T24</f>
        <v>56294</v>
      </c>
      <c r="V24" s="13" t="n">
        <v>1800</v>
      </c>
      <c r="W24" s="5" t="n">
        <v>200</v>
      </c>
      <c r="X24" s="5" t="n">
        <v>3850</v>
      </c>
      <c r="Y24" s="3" t="n">
        <v>0</v>
      </c>
      <c r="Z24" s="5" t="n">
        <v>0</v>
      </c>
      <c r="AA24" s="5" t="n">
        <v>0</v>
      </c>
      <c r="AB24" s="5" t="n">
        <v>0</v>
      </c>
      <c r="AC24" s="5" t="n">
        <v>0</v>
      </c>
      <c r="AD24" s="5" t="n">
        <v>0</v>
      </c>
      <c r="AE24" s="5" t="n">
        <f aca="false">SUM(Y24:AD24)</f>
        <v>0</v>
      </c>
      <c r="AF24" s="5" t="n">
        <v>1</v>
      </c>
      <c r="AG24" s="14" t="n">
        <f aca="false">V24+W24+X24+AE24+AF24</f>
        <v>5851</v>
      </c>
      <c r="AH24" s="12" t="n">
        <f aca="false">U24-AG24</f>
        <v>50443</v>
      </c>
    </row>
    <row r="25" customFormat="false" ht="15" hidden="false" customHeight="false" outlineLevel="0" collapsed="false">
      <c r="A25" s="3" t="s">
        <v>238</v>
      </c>
      <c r="B25" s="5" t="s">
        <v>239</v>
      </c>
      <c r="C25" s="3" t="s">
        <v>71</v>
      </c>
      <c r="D25" s="4" t="n">
        <v>100243255881</v>
      </c>
      <c r="E25" s="5" t="s">
        <v>70</v>
      </c>
      <c r="F25" s="4" t="n">
        <v>8220100012460</v>
      </c>
      <c r="G25" s="11" t="n">
        <v>44044</v>
      </c>
      <c r="H25" s="4" t="n">
        <v>31</v>
      </c>
      <c r="I25" s="4" t="n">
        <v>0</v>
      </c>
      <c r="J25" s="4" t="n">
        <f aca="false">H25-I25</f>
        <v>31</v>
      </c>
      <c r="K25" s="3" t="n">
        <v>9300</v>
      </c>
      <c r="L25" s="3" t="n">
        <v>4200</v>
      </c>
      <c r="M25" s="4" t="n">
        <f aca="false">K25-(K25/H25)*I25</f>
        <v>9300</v>
      </c>
      <c r="N25" s="4" t="n">
        <f aca="false">L25-(L25/H25*I25)</f>
        <v>4200</v>
      </c>
      <c r="O25" s="12" t="n">
        <f aca="false">(M25+N25)*1.39</f>
        <v>18765</v>
      </c>
      <c r="P25" s="4" t="n">
        <f aca="false">(M25+N25)*0.2</f>
        <v>2700</v>
      </c>
      <c r="Q25" s="3" t="n">
        <v>200</v>
      </c>
      <c r="R25" s="5" t="n">
        <v>0</v>
      </c>
      <c r="S25" s="5" t="n">
        <v>0</v>
      </c>
      <c r="T25" s="3" t="n">
        <v>1600</v>
      </c>
      <c r="U25" s="12" t="n">
        <f aca="false">M25+N25+O25+P25+Q25+R25+S25+T25</f>
        <v>36765</v>
      </c>
      <c r="V25" s="13" t="n">
        <v>1800</v>
      </c>
      <c r="W25" s="5" t="n">
        <v>200</v>
      </c>
      <c r="X25" s="5" t="n">
        <v>3850</v>
      </c>
      <c r="Y25" s="3" t="n">
        <v>0</v>
      </c>
      <c r="Z25" s="5" t="n">
        <v>0</v>
      </c>
      <c r="AA25" s="5" t="n">
        <v>0</v>
      </c>
      <c r="AB25" s="5" t="n">
        <v>0</v>
      </c>
      <c r="AC25" s="5" t="n">
        <v>0</v>
      </c>
      <c r="AD25" s="5" t="n">
        <v>0</v>
      </c>
      <c r="AE25" s="5" t="n">
        <f aca="false">SUM(Y25:AD25)</f>
        <v>0</v>
      </c>
      <c r="AF25" s="5" t="n">
        <v>1</v>
      </c>
      <c r="AG25" s="14" t="n">
        <f aca="false">V25+W25+X25+AE25+AF25</f>
        <v>5851</v>
      </c>
      <c r="AH25" s="12" t="n">
        <f aca="false">U25-AG25</f>
        <v>30914</v>
      </c>
    </row>
    <row r="26" customFormat="false" ht="15" hidden="false" customHeight="false" outlineLevel="0" collapsed="false">
      <c r="A26" s="3" t="s">
        <v>285</v>
      </c>
      <c r="B26" s="5" t="s">
        <v>286</v>
      </c>
      <c r="C26" s="3" t="s">
        <v>287</v>
      </c>
      <c r="D26" s="4" t="n">
        <v>100243255882</v>
      </c>
      <c r="E26" s="5" t="s">
        <v>70</v>
      </c>
      <c r="F26" s="4" t="n">
        <v>8220100012465</v>
      </c>
      <c r="G26" s="11" t="n">
        <v>44044</v>
      </c>
      <c r="H26" s="4" t="n">
        <v>31</v>
      </c>
      <c r="I26" s="4" t="n">
        <v>0</v>
      </c>
      <c r="J26" s="4" t="n">
        <f aca="false">H26-I26</f>
        <v>31</v>
      </c>
      <c r="K26" s="3" t="n">
        <v>25000</v>
      </c>
      <c r="L26" s="3"/>
      <c r="M26" s="4" t="n">
        <f aca="false">K26-(K26/H26)*I26</f>
        <v>25000</v>
      </c>
      <c r="N26" s="4"/>
      <c r="O26" s="12"/>
      <c r="P26" s="4"/>
      <c r="Q26" s="3"/>
      <c r="R26" s="5"/>
      <c r="S26" s="5"/>
      <c r="T26" s="3"/>
      <c r="U26" s="12" t="n">
        <f aca="false">M26+N26+O26+P26+Q26+R26+S26+T26</f>
        <v>25000</v>
      </c>
      <c r="V26" s="13"/>
      <c r="W26" s="5" t="n">
        <v>200</v>
      </c>
      <c r="X26" s="5" t="n">
        <v>0</v>
      </c>
      <c r="Y26" s="3" t="n">
        <v>0</v>
      </c>
      <c r="Z26" s="5" t="n">
        <v>0</v>
      </c>
      <c r="AA26" s="5" t="n">
        <v>0</v>
      </c>
      <c r="AB26" s="5" t="n">
        <v>0</v>
      </c>
      <c r="AC26" s="5" t="n">
        <v>0</v>
      </c>
      <c r="AD26" s="5" t="n">
        <v>0</v>
      </c>
      <c r="AE26" s="5" t="n">
        <f aca="false">SUM(Y26:AD26)</f>
        <v>0</v>
      </c>
      <c r="AF26" s="5" t="n">
        <v>1</v>
      </c>
      <c r="AG26" s="14" t="n">
        <f aca="false">V26+W26+X26+AE26+AF26</f>
        <v>201</v>
      </c>
      <c r="AH26" s="12" t="n">
        <f aca="false">U26-AG26</f>
        <v>24799</v>
      </c>
    </row>
    <row r="27" customFormat="false" ht="15" hidden="false" customHeight="false" outlineLevel="0" collapsed="false">
      <c r="A27" s="3" t="s">
        <v>288</v>
      </c>
      <c r="B27" s="5" t="s">
        <v>289</v>
      </c>
      <c r="C27" s="3" t="s">
        <v>290</v>
      </c>
      <c r="D27" s="4" t="n">
        <v>100243255883</v>
      </c>
      <c r="E27" s="5" t="s">
        <v>70</v>
      </c>
      <c r="F27" s="4" t="n">
        <v>8220100012470</v>
      </c>
      <c r="G27" s="11" t="n">
        <v>44044</v>
      </c>
      <c r="H27" s="4" t="n">
        <v>31</v>
      </c>
      <c r="I27" s="4" t="n">
        <v>0</v>
      </c>
      <c r="J27" s="4" t="n">
        <f aca="false">H27-I27</f>
        <v>31</v>
      </c>
      <c r="K27" s="3" t="n">
        <v>25000</v>
      </c>
      <c r="L27" s="3"/>
      <c r="M27" s="4" t="n">
        <f aca="false">K27-(K27/H27)*I27</f>
        <v>25000</v>
      </c>
      <c r="N27" s="4"/>
      <c r="O27" s="12"/>
      <c r="P27" s="4"/>
      <c r="Q27" s="3"/>
      <c r="R27" s="5"/>
      <c r="S27" s="5"/>
      <c r="T27" s="3"/>
      <c r="U27" s="12" t="n">
        <f aca="false">M27+N27+O27+P27+Q27+R27+S27+T27</f>
        <v>25000</v>
      </c>
      <c r="V27" s="13"/>
      <c r="W27" s="5" t="n">
        <v>200</v>
      </c>
      <c r="X27" s="5" t="n">
        <v>0</v>
      </c>
      <c r="Y27" s="3" t="n">
        <v>0</v>
      </c>
      <c r="Z27" s="5" t="n">
        <v>0</v>
      </c>
      <c r="AA27" s="5" t="n">
        <v>0</v>
      </c>
      <c r="AB27" s="5" t="n">
        <v>0</v>
      </c>
      <c r="AC27" s="5" t="n">
        <v>0</v>
      </c>
      <c r="AD27" s="5" t="n">
        <v>0</v>
      </c>
      <c r="AE27" s="5" t="n">
        <f aca="false">SUM(Y27:AD27)</f>
        <v>0</v>
      </c>
      <c r="AF27" s="5" t="n">
        <v>1</v>
      </c>
      <c r="AG27" s="14" t="n">
        <f aca="false">V27+W27+X27+AE27+AF27</f>
        <v>201</v>
      </c>
      <c r="AH27" s="12" t="n">
        <f aca="false">U27-AG27</f>
        <v>24799</v>
      </c>
    </row>
    <row r="28" customFormat="false" ht="15" hidden="false" customHeight="false" outlineLevel="0" collapsed="false">
      <c r="A28" s="3" t="s">
        <v>245</v>
      </c>
      <c r="B28" s="3" t="s">
        <v>246</v>
      </c>
      <c r="C28" s="3" t="s">
        <v>71</v>
      </c>
      <c r="D28" s="4" t="n">
        <v>100243255861</v>
      </c>
      <c r="E28" s="5" t="s">
        <v>70</v>
      </c>
      <c r="F28" s="4" t="n">
        <v>8220100012360</v>
      </c>
      <c r="G28" s="11" t="n">
        <v>44044</v>
      </c>
      <c r="H28" s="4" t="n">
        <v>31</v>
      </c>
      <c r="I28" s="4" t="n">
        <v>0</v>
      </c>
      <c r="J28" s="4" t="n">
        <f aca="false">H28-I28</f>
        <v>31</v>
      </c>
      <c r="K28" s="3" t="n">
        <v>26740</v>
      </c>
      <c r="L28" s="3" t="n">
        <v>6000</v>
      </c>
      <c r="M28" s="4" t="n">
        <f aca="false">K28-(K28/H28)*I28</f>
        <v>26740</v>
      </c>
      <c r="N28" s="4" t="n">
        <f aca="false">L28-(L28/H28*I28)</f>
        <v>6000</v>
      </c>
      <c r="O28" s="12" t="n">
        <f aca="false">(M28+N28)*1.39</f>
        <v>45508.6</v>
      </c>
      <c r="P28" s="4" t="n">
        <f aca="false">(M28+N28)*0.2</f>
        <v>6548</v>
      </c>
      <c r="Q28" s="3" t="n">
        <v>240</v>
      </c>
      <c r="R28" s="5" t="n">
        <v>0</v>
      </c>
      <c r="S28" s="5" t="n">
        <v>0</v>
      </c>
      <c r="T28" s="3" t="n">
        <v>1600</v>
      </c>
      <c r="U28" s="12" t="n">
        <f aca="false">M28+N28+O28+P28+Q28+R28+S28+T28</f>
        <v>86636.6</v>
      </c>
      <c r="V28" s="13" t="n">
        <v>1800</v>
      </c>
      <c r="W28" s="5" t="n">
        <v>200</v>
      </c>
      <c r="X28" s="5" t="n">
        <v>2990</v>
      </c>
      <c r="Y28" s="3" t="n">
        <v>0</v>
      </c>
      <c r="Z28" s="5" t="n">
        <v>0</v>
      </c>
      <c r="AA28" s="5" t="n">
        <v>0</v>
      </c>
      <c r="AB28" s="5" t="n">
        <v>0</v>
      </c>
      <c r="AC28" s="5" t="n">
        <v>0</v>
      </c>
      <c r="AD28" s="5" t="n">
        <v>0</v>
      </c>
      <c r="AE28" s="5" t="n">
        <f aca="false">SUM(Y28:AD28)</f>
        <v>0</v>
      </c>
      <c r="AF28" s="5" t="n">
        <v>1</v>
      </c>
      <c r="AG28" s="14" t="n">
        <f aca="false">V28+W28+X28+AE28+AF28</f>
        <v>4991</v>
      </c>
      <c r="AH28" s="12" t="n">
        <f aca="false">U28-AG28</f>
        <v>81645.6</v>
      </c>
    </row>
    <row r="29" customFormat="false" ht="13.8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customFormat="false" ht="1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customFormat="false" ht="1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</sheetData>
  <conditionalFormatting sqref="V2:V28">
    <cfRule type="beginsWith" priority="2" operator="beginsWith" aboveAverage="0" equalAverage="0" bottom="0" percent="0" rank="0" text="0" dxfId="0">
      <formula>LEFT(V2,LEN("0"))="0"</formula>
    </cfRule>
  </conditionalFormatting>
  <dataValidations count="1">
    <dataValidation allowBlank="true" operator="between" prompt="You can change the title to any head" showDropDown="false" showErrorMessage="true" showInputMessage="true" sqref="AH2:AH28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32"/>
  <sheetViews>
    <sheetView showFormulas="false" showGridLines="true" showRowColHeaders="true" showZeros="true" rightToLeft="false" tabSelected="false" showOutlineSymbols="true" defaultGridColor="true" view="normal" topLeftCell="AJ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14.43"/>
    <col collapsed="false" customWidth="true" hidden="false" outlineLevel="0" max="3" min="3" style="0" width="12.71"/>
    <col collapsed="false" customWidth="true" hidden="false" outlineLevel="0" max="4" min="4" style="0" width="17.28"/>
    <col collapsed="false" customWidth="true" hidden="false" outlineLevel="0" max="5" min="5" style="0" width="9.85"/>
    <col collapsed="false" customWidth="true" hidden="false" outlineLevel="0" max="9" min="6" style="0" width="14.71"/>
    <col collapsed="false" customWidth="true" hidden="false" outlineLevel="0" max="10" min="10" style="0" width="16.14"/>
    <col collapsed="false" customWidth="true" hidden="false" outlineLevel="0" max="11" min="11" style="0" width="17.57"/>
    <col collapsed="false" customWidth="true" hidden="false" outlineLevel="0" max="12" min="12" style="0" width="16"/>
    <col collapsed="false" customWidth="true" hidden="false" outlineLevel="0" max="13" min="13" style="0" width="19.85"/>
    <col collapsed="false" customWidth="true" hidden="false" outlineLevel="0" max="14" min="14" style="0" width="17.43"/>
    <col collapsed="false" customWidth="true" hidden="false" outlineLevel="0" max="17" min="15" style="0" width="20.14"/>
    <col collapsed="false" customWidth="true" hidden="false" outlineLevel="0" max="18" min="18" style="0" width="23.15"/>
    <col collapsed="false" customWidth="true" hidden="false" outlineLevel="0" max="22" min="19" style="0" width="18.85"/>
    <col collapsed="false" customWidth="true" hidden="false" outlineLevel="0" max="23" min="23" style="0" width="23.72"/>
    <col collapsed="false" customWidth="true" hidden="false" outlineLevel="0" max="24" min="24" style="0" width="29"/>
    <col collapsed="false" customWidth="true" hidden="false" outlineLevel="0" max="25" min="25" style="0" width="34.14"/>
    <col collapsed="false" customWidth="true" hidden="false" outlineLevel="0" max="26" min="26" style="0" width="27.3"/>
    <col collapsed="false" customWidth="true" hidden="false" outlineLevel="0" max="27" min="27" style="0" width="32.86"/>
    <col collapsed="false" customWidth="true" hidden="false" outlineLevel="0" max="40" min="28" style="0" width="29.86"/>
    <col collapsed="false" customWidth="true" hidden="false" outlineLevel="0" max="43" min="41" style="0" width="12"/>
    <col collapsed="false" customWidth="true" hidden="false" outlineLevel="0" max="44" min="44" style="0" width="14"/>
    <col collapsed="false" customWidth="true" hidden="false" outlineLevel="0" max="45" min="45" style="0" width="12"/>
    <col collapsed="false" customWidth="true" hidden="false" outlineLevel="0" max="46" min="46" style="0" width="10"/>
    <col collapsed="false" customWidth="true" hidden="false" outlineLevel="0" max="47" min="47" style="0" width="16"/>
    <col collapsed="false" customWidth="true" hidden="false" outlineLevel="0" max="50" min="48" style="0" width="12.28"/>
    <col collapsed="false" customWidth="true" hidden="false" outlineLevel="0" max="51" min="51" style="0" width="11.71"/>
    <col collapsed="false" customWidth="true" hidden="false" outlineLevel="0" max="52" min="52" style="0" width="10.85"/>
  </cols>
  <sheetData>
    <row r="1" customFormat="false" ht="35.25" hidden="false" customHeight="true" outlineLevel="0" collapsed="false">
      <c r="E1" s="20" t="s">
        <v>291</v>
      </c>
      <c r="F1" s="20"/>
      <c r="G1" s="20"/>
      <c r="H1" s="20"/>
      <c r="I1" s="21"/>
      <c r="J1" s="22"/>
      <c r="K1" s="23" t="s">
        <v>292</v>
      </c>
      <c r="L1" s="23"/>
      <c r="M1" s="23"/>
      <c r="N1" s="23"/>
      <c r="O1" s="23"/>
      <c r="P1" s="23"/>
      <c r="Q1" s="23"/>
      <c r="S1" s="23" t="s">
        <v>293</v>
      </c>
      <c r="T1" s="23"/>
      <c r="U1" s="23"/>
      <c r="V1" s="24"/>
      <c r="X1" s="25" t="s">
        <v>294</v>
      </c>
      <c r="Y1" s="25"/>
      <c r="AB1" s="21" t="s">
        <v>295</v>
      </c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4"/>
    </row>
    <row r="2" customFormat="false" ht="138" hidden="false" customHeight="true" outlineLevel="0" collapsed="false">
      <c r="A2" s="9" t="s">
        <v>251</v>
      </c>
      <c r="B2" s="9" t="s">
        <v>252</v>
      </c>
      <c r="C2" s="9" t="s">
        <v>253</v>
      </c>
      <c r="D2" s="9" t="s">
        <v>254</v>
      </c>
      <c r="E2" s="9" t="s">
        <v>296</v>
      </c>
      <c r="F2" s="9" t="s">
        <v>297</v>
      </c>
      <c r="G2" s="9" t="s">
        <v>298</v>
      </c>
      <c r="H2" s="9" t="s">
        <v>299</v>
      </c>
      <c r="I2" s="9" t="s">
        <v>300</v>
      </c>
      <c r="J2" s="9" t="s">
        <v>301</v>
      </c>
      <c r="K2" s="9" t="s">
        <v>302</v>
      </c>
      <c r="L2" s="9" t="s">
        <v>303</v>
      </c>
      <c r="M2" s="9" t="s">
        <v>304</v>
      </c>
      <c r="N2" s="9" t="s">
        <v>305</v>
      </c>
      <c r="O2" s="9" t="s">
        <v>306</v>
      </c>
      <c r="P2" s="9" t="s">
        <v>307</v>
      </c>
      <c r="Q2" s="9" t="s">
        <v>308</v>
      </c>
      <c r="R2" s="9" t="s">
        <v>309</v>
      </c>
      <c r="S2" s="9" t="s">
        <v>310</v>
      </c>
      <c r="T2" s="9" t="s">
        <v>311</v>
      </c>
      <c r="U2" s="9" t="s">
        <v>312</v>
      </c>
      <c r="V2" s="9" t="s">
        <v>313</v>
      </c>
      <c r="W2" s="9" t="s">
        <v>314</v>
      </c>
      <c r="X2" s="9" t="s">
        <v>315</v>
      </c>
      <c r="Y2" s="9" t="s">
        <v>316</v>
      </c>
      <c r="Z2" s="9" t="s">
        <v>317</v>
      </c>
      <c r="AA2" s="9" t="s">
        <v>318</v>
      </c>
      <c r="AB2" s="9" t="s">
        <v>319</v>
      </c>
      <c r="AC2" s="9" t="s">
        <v>320</v>
      </c>
      <c r="AD2" s="9" t="s">
        <v>321</v>
      </c>
      <c r="AE2" s="9" t="s">
        <v>322</v>
      </c>
      <c r="AF2" s="9" t="s">
        <v>323</v>
      </c>
      <c r="AG2" s="9" t="s">
        <v>324</v>
      </c>
      <c r="AH2" s="9" t="s">
        <v>325</v>
      </c>
      <c r="AI2" s="9" t="s">
        <v>326</v>
      </c>
      <c r="AJ2" s="9" t="s">
        <v>327</v>
      </c>
      <c r="AK2" s="9" t="s">
        <v>328</v>
      </c>
      <c r="AL2" s="9" t="s">
        <v>329</v>
      </c>
      <c r="AM2" s="9" t="s">
        <v>330</v>
      </c>
      <c r="AN2" s="9" t="s">
        <v>331</v>
      </c>
      <c r="AO2" s="9" t="s">
        <v>332</v>
      </c>
      <c r="AP2" s="9" t="s">
        <v>333</v>
      </c>
      <c r="AQ2" s="9" t="s">
        <v>334</v>
      </c>
      <c r="AR2" s="9" t="s">
        <v>335</v>
      </c>
      <c r="AS2" s="9" t="s">
        <v>336</v>
      </c>
      <c r="AT2" s="9" t="s">
        <v>337</v>
      </c>
      <c r="AU2" s="9" t="s">
        <v>338</v>
      </c>
      <c r="AV2" s="9" t="s">
        <v>339</v>
      </c>
      <c r="AW2" s="9" t="s">
        <v>340</v>
      </c>
      <c r="AX2" s="9" t="s">
        <v>341</v>
      </c>
      <c r="AY2" s="9" t="s">
        <v>342</v>
      </c>
      <c r="AZ2" s="9" t="s">
        <v>343</v>
      </c>
      <c r="BA2" s="9"/>
      <c r="BB2" s="9"/>
    </row>
    <row r="3" s="27" customFormat="true" ht="31.5" hidden="false" customHeight="true" outlineLevel="0" collapsed="false">
      <c r="A3" s="26"/>
      <c r="B3" s="26"/>
      <c r="C3" s="26"/>
      <c r="D3" s="26"/>
      <c r="E3" s="26" t="s">
        <v>344</v>
      </c>
      <c r="F3" s="26" t="s">
        <v>345</v>
      </c>
      <c r="G3" s="26" t="s">
        <v>346</v>
      </c>
      <c r="H3" s="26" t="s">
        <v>347</v>
      </c>
      <c r="I3" s="26" t="s">
        <v>348</v>
      </c>
      <c r="J3" s="26" t="s">
        <v>349</v>
      </c>
      <c r="K3" s="26" t="s">
        <v>350</v>
      </c>
      <c r="L3" s="26" t="s">
        <v>351</v>
      </c>
      <c r="M3" s="26" t="s">
        <v>352</v>
      </c>
      <c r="N3" s="26" t="s">
        <v>353</v>
      </c>
      <c r="O3" s="26" t="s">
        <v>354</v>
      </c>
      <c r="P3" s="26" t="s">
        <v>355</v>
      </c>
      <c r="Q3" s="26" t="s">
        <v>356</v>
      </c>
      <c r="R3" s="26" t="s">
        <v>357</v>
      </c>
      <c r="S3" s="26" t="s">
        <v>358</v>
      </c>
      <c r="T3" s="26" t="s">
        <v>359</v>
      </c>
      <c r="U3" s="26" t="s">
        <v>360</v>
      </c>
      <c r="V3" s="26" t="s">
        <v>361</v>
      </c>
      <c r="W3" s="26" t="s">
        <v>362</v>
      </c>
      <c r="X3" s="26" t="s">
        <v>363</v>
      </c>
      <c r="Y3" s="26" t="s">
        <v>364</v>
      </c>
      <c r="Z3" s="26"/>
      <c r="AA3" s="26" t="s">
        <v>365</v>
      </c>
      <c r="AB3" s="26" t="s">
        <v>366</v>
      </c>
      <c r="AC3" s="26" t="s">
        <v>367</v>
      </c>
      <c r="AD3" s="26" t="s">
        <v>368</v>
      </c>
      <c r="AE3" s="26" t="s">
        <v>369</v>
      </c>
      <c r="AF3" s="26" t="s">
        <v>370</v>
      </c>
      <c r="AG3" s="26" t="s">
        <v>371</v>
      </c>
      <c r="AH3" s="26" t="s">
        <v>372</v>
      </c>
      <c r="AI3" s="26" t="s">
        <v>373</v>
      </c>
      <c r="AJ3" s="26" t="s">
        <v>374</v>
      </c>
      <c r="AK3" s="26" t="s">
        <v>375</v>
      </c>
      <c r="AL3" s="26" t="s">
        <v>376</v>
      </c>
      <c r="AM3" s="26" t="s">
        <v>377</v>
      </c>
      <c r="AN3" s="26" t="s">
        <v>378</v>
      </c>
      <c r="AO3" s="26" t="s">
        <v>379</v>
      </c>
      <c r="AP3" s="26"/>
      <c r="AQ3" s="26"/>
      <c r="AR3" s="26" t="n">
        <v>13</v>
      </c>
      <c r="AS3" s="26" t="n">
        <v>14</v>
      </c>
      <c r="AT3" s="26" t="n">
        <v>15</v>
      </c>
      <c r="AU3" s="26" t="n">
        <v>16</v>
      </c>
      <c r="AV3" s="26" t="s">
        <v>380</v>
      </c>
      <c r="AW3" s="26" t="n">
        <v>18</v>
      </c>
      <c r="AX3" s="26" t="s">
        <v>381</v>
      </c>
      <c r="AY3" s="26"/>
      <c r="AZ3" s="26"/>
      <c r="BA3" s="26"/>
      <c r="BB3" s="26"/>
    </row>
    <row r="4" s="27" customFormat="true" ht="31.5" hidden="false" customHeight="true" outlineLevel="0" collapsed="false">
      <c r="A4" s="26"/>
      <c r="B4" s="26"/>
      <c r="C4" s="26"/>
      <c r="D4" s="26"/>
      <c r="E4" s="26"/>
      <c r="F4" s="26"/>
      <c r="G4" s="26"/>
      <c r="H4" s="26" t="s">
        <v>382</v>
      </c>
      <c r="I4" s="26"/>
      <c r="J4" s="26"/>
      <c r="K4" s="26"/>
      <c r="L4" s="26"/>
      <c r="M4" s="26"/>
      <c r="N4" s="26"/>
      <c r="O4" s="26"/>
      <c r="P4" s="26"/>
      <c r="Q4" s="26" t="s">
        <v>383</v>
      </c>
      <c r="R4" s="26" t="n">
        <v>3</v>
      </c>
      <c r="S4" s="26"/>
      <c r="T4" s="26"/>
      <c r="U4" s="26"/>
      <c r="V4" s="26" t="n">
        <v>5</v>
      </c>
      <c r="W4" s="26" t="n">
        <v>6</v>
      </c>
      <c r="X4" s="26"/>
      <c r="Y4" s="26"/>
      <c r="Z4" s="26" t="n">
        <v>8</v>
      </c>
      <c r="AA4" s="26" t="n">
        <v>9</v>
      </c>
      <c r="AB4" s="26"/>
      <c r="AC4" s="26"/>
      <c r="AD4" s="26"/>
      <c r="AE4" s="26" t="s">
        <v>384</v>
      </c>
      <c r="AF4" s="26"/>
      <c r="AG4" s="26"/>
      <c r="AH4" s="26"/>
      <c r="AI4" s="26"/>
      <c r="AJ4" s="26"/>
      <c r="AK4" s="26"/>
      <c r="AL4" s="26"/>
      <c r="AM4" s="26"/>
      <c r="AN4" s="26" t="n">
        <v>11</v>
      </c>
      <c r="AO4" s="26" t="n">
        <v>12</v>
      </c>
      <c r="AP4" s="26"/>
      <c r="AQ4" s="26"/>
      <c r="AR4" s="26"/>
      <c r="AS4" s="26"/>
      <c r="AT4" s="26"/>
      <c r="AU4" s="26"/>
      <c r="AV4" s="26" t="n">
        <v>17</v>
      </c>
      <c r="AW4" s="26"/>
      <c r="AX4" s="26" t="n">
        <v>19</v>
      </c>
      <c r="AY4" s="26"/>
      <c r="AZ4" s="26"/>
      <c r="BA4" s="26"/>
      <c r="BB4" s="26"/>
    </row>
    <row r="5" customFormat="false" ht="15" hidden="false" customHeight="false" outlineLevel="0" collapsed="false">
      <c r="A5" s="3" t="s">
        <v>66</v>
      </c>
      <c r="B5" s="3" t="s">
        <v>67</v>
      </c>
      <c r="C5" s="3" t="s">
        <v>71</v>
      </c>
      <c r="D5" s="4" t="n">
        <v>100243255858</v>
      </c>
      <c r="E5" s="28" t="n">
        <v>737719</v>
      </c>
      <c r="F5" s="28" t="n">
        <v>0</v>
      </c>
      <c r="G5" s="28" t="n">
        <v>0</v>
      </c>
      <c r="H5" s="4" t="n">
        <f aca="false">SUM(E5:G5)</f>
        <v>737719</v>
      </c>
      <c r="I5" s="4" t="n">
        <v>0</v>
      </c>
      <c r="J5" s="4" t="n">
        <v>0</v>
      </c>
      <c r="K5" s="4" t="n">
        <v>0</v>
      </c>
      <c r="L5" s="4" t="n">
        <v>0</v>
      </c>
      <c r="M5" s="4" t="n">
        <v>0</v>
      </c>
      <c r="N5" s="28" t="n">
        <v>44266</v>
      </c>
      <c r="O5" s="28" t="n">
        <v>0</v>
      </c>
      <c r="P5" s="28"/>
      <c r="Q5" s="29" t="n">
        <f aca="false">SUM(J5:O5)</f>
        <v>44266</v>
      </c>
      <c r="R5" s="29" t="n">
        <f aca="false">H5-Q5</f>
        <v>693453</v>
      </c>
      <c r="S5" s="28" t="n">
        <v>50000</v>
      </c>
      <c r="T5" s="28" t="n">
        <v>0</v>
      </c>
      <c r="U5" s="28" t="n">
        <v>2500</v>
      </c>
      <c r="V5" s="28" t="n">
        <f aca="false">SUM(S5:U5)</f>
        <v>52500</v>
      </c>
      <c r="W5" s="29" t="n">
        <f aca="false">R5+I5-V5</f>
        <v>640953</v>
      </c>
      <c r="X5" s="29" t="n">
        <v>0</v>
      </c>
      <c r="Y5" s="29" t="n">
        <v>0</v>
      </c>
      <c r="Z5" s="29" t="n">
        <f aca="false">X5+Y5</f>
        <v>0</v>
      </c>
      <c r="AA5" s="29" t="n">
        <f aca="false">W5+Z5</f>
        <v>640953</v>
      </c>
      <c r="AB5" s="30" t="n">
        <v>120000</v>
      </c>
      <c r="AC5" s="31" t="n">
        <v>50000</v>
      </c>
      <c r="AD5" s="31" t="n">
        <v>60000</v>
      </c>
      <c r="AE5" s="3" t="n">
        <f aca="false">SUM(AB5:AD5)</f>
        <v>230000</v>
      </c>
      <c r="AF5" s="3" t="n">
        <v>0</v>
      </c>
      <c r="AG5" s="3" t="n">
        <v>0</v>
      </c>
      <c r="AH5" s="3" t="n">
        <v>0</v>
      </c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  <c r="AN5" s="3" t="n">
        <f aca="false">SUM(AE5:AM5)</f>
        <v>230000</v>
      </c>
      <c r="AO5" s="4" t="n">
        <f aca="false">AA5-AN5</f>
        <v>410953</v>
      </c>
      <c r="AP5" s="4" t="n">
        <v>250000</v>
      </c>
      <c r="AQ5" s="4" t="n">
        <f aca="false">AO5-AP5</f>
        <v>160953</v>
      </c>
      <c r="AR5" s="4" t="n">
        <f aca="false">IF(AQ5&gt;AP5,(AP5*0.05)+((AQ5-AP5)*0.2),AQ5*0.05)</f>
        <v>8047.65</v>
      </c>
      <c r="AS5" s="3" t="n">
        <f aca="false">IF(AO5&gt;1000000,(AO5-1000000)*0.3+500000*0.2+250000*0.05,IF(AO5&gt;500000,(AO5-500000)*0.2+250000*0.05,IF(AO5&gt;250000,(AO5-250000)*0.05,0)))</f>
        <v>8047.65</v>
      </c>
      <c r="AT5" s="3" t="n">
        <v>0</v>
      </c>
      <c r="AU5" s="4" t="n">
        <f aca="false">AR5*0.04</f>
        <v>321.906</v>
      </c>
      <c r="AV5" s="32" t="n">
        <f aca="false">AR5+AT5+AU5-AS5</f>
        <v>321.906</v>
      </c>
      <c r="AW5" s="4" t="n">
        <v>0</v>
      </c>
      <c r="AX5" s="32" t="n">
        <f aca="false">AV5-AW5</f>
        <v>321.906</v>
      </c>
      <c r="AY5" s="4" t="n">
        <f aca="false">AV5/12</f>
        <v>26.8255</v>
      </c>
      <c r="AZ5" s="3"/>
      <c r="BA5" s="3"/>
      <c r="BB5" s="4"/>
    </row>
    <row r="6" customFormat="false" ht="15" hidden="false" customHeight="false" outlineLevel="0" collapsed="false">
      <c r="A6" s="3" t="s">
        <v>96</v>
      </c>
      <c r="B6" s="3" t="s">
        <v>97</v>
      </c>
      <c r="C6" s="3" t="s">
        <v>71</v>
      </c>
      <c r="D6" s="4" t="n">
        <v>100243255859</v>
      </c>
      <c r="E6" s="33" t="n">
        <v>737719</v>
      </c>
      <c r="F6" s="33" t="n">
        <v>0</v>
      </c>
      <c r="G6" s="33" t="n">
        <v>0</v>
      </c>
      <c r="H6" s="4" t="n">
        <f aca="false">SUM(E6:G6)</f>
        <v>737719</v>
      </c>
      <c r="I6" s="33" t="n">
        <v>0</v>
      </c>
      <c r="J6" s="33" t="n">
        <v>0</v>
      </c>
      <c r="K6" s="33" t="n">
        <v>0</v>
      </c>
      <c r="L6" s="33" t="n">
        <v>0</v>
      </c>
      <c r="M6" s="33" t="n">
        <v>0</v>
      </c>
      <c r="N6" s="33" t="n">
        <v>44266</v>
      </c>
      <c r="O6" s="33" t="n">
        <v>0</v>
      </c>
      <c r="P6" s="33" t="n">
        <v>0</v>
      </c>
      <c r="Q6" s="29" t="n">
        <f aca="false">SUM(J6:O6)</f>
        <v>44266</v>
      </c>
      <c r="R6" s="29" t="n">
        <f aca="false">H6-Q6</f>
        <v>693453</v>
      </c>
      <c r="S6" s="33" t="n">
        <v>50000</v>
      </c>
      <c r="T6" s="33" t="n">
        <v>0</v>
      </c>
      <c r="U6" s="33" t="n">
        <v>2500</v>
      </c>
      <c r="V6" s="28" t="n">
        <f aca="false">SUM(S6:U6)</f>
        <v>52500</v>
      </c>
      <c r="W6" s="29" t="n">
        <f aca="false">R6+I6-V6</f>
        <v>640953</v>
      </c>
      <c r="X6" s="33" t="n">
        <v>0</v>
      </c>
      <c r="Y6" s="33" t="n">
        <v>0</v>
      </c>
      <c r="Z6" s="33" t="n">
        <v>0</v>
      </c>
      <c r="AA6" s="29" t="n">
        <f aca="false">W6+Z6</f>
        <v>640953</v>
      </c>
      <c r="AB6" s="33" t="n">
        <v>81600</v>
      </c>
      <c r="AC6" s="33" t="n">
        <v>0</v>
      </c>
      <c r="AD6" s="33" t="n">
        <v>0</v>
      </c>
      <c r="AE6" s="3" t="n">
        <f aca="false">SUM(AB6:AD6)</f>
        <v>81600</v>
      </c>
      <c r="AF6" s="33" t="n">
        <v>0</v>
      </c>
      <c r="AG6" s="33" t="n">
        <v>0</v>
      </c>
      <c r="AH6" s="33" t="n">
        <v>25000</v>
      </c>
      <c r="AI6" s="33" t="n">
        <v>0</v>
      </c>
      <c r="AJ6" s="33" t="n">
        <v>2040</v>
      </c>
      <c r="AK6" s="33" t="n">
        <v>0</v>
      </c>
      <c r="AL6" s="33" t="n">
        <v>0</v>
      </c>
      <c r="AM6" s="33" t="n">
        <v>0</v>
      </c>
      <c r="AN6" s="3" t="n">
        <f aca="false">SUM(AE6:AM6)</f>
        <v>108640</v>
      </c>
      <c r="AO6" s="4" t="n">
        <f aca="false">AA6-AN6</f>
        <v>532313</v>
      </c>
      <c r="AP6" s="4" t="n">
        <v>250000</v>
      </c>
      <c r="AQ6" s="4" t="n">
        <f aca="false">AO6-AP6</f>
        <v>282313</v>
      </c>
      <c r="AR6" s="4" t="n">
        <f aca="false">IF(AQ6&gt;AP6,(AP6*0.05)+((AQ6-AP6)*0.2),AQ6*0.05)</f>
        <v>18962.6</v>
      </c>
      <c r="AS6" s="3" t="n">
        <f aca="false">IF(AO6&gt;1000000,(AO6-1000000)*0.3+500000*0.2+250000*0.05,IF(AO6&gt;500000,(AO6-500000)*0.2+250000*0.05,IF(AO6&gt;250000,(AO6-250000)*0.05,0)))</f>
        <v>18962.6</v>
      </c>
      <c r="AT6" s="3" t="n">
        <v>0</v>
      </c>
      <c r="AU6" s="32" t="n">
        <f aca="false">AR6*0.04</f>
        <v>758.504</v>
      </c>
      <c r="AV6" s="32" t="n">
        <f aca="false">AR6+AT6+AU6-AS6</f>
        <v>758.504000000001</v>
      </c>
      <c r="AW6" s="34" t="n">
        <v>0</v>
      </c>
      <c r="AX6" s="32" t="n">
        <f aca="false">AV6-AW6</f>
        <v>758.504000000001</v>
      </c>
      <c r="AY6" s="4" t="n">
        <f aca="false">AV6/12</f>
        <v>63.2086666666667</v>
      </c>
      <c r="AZ6" s="3"/>
      <c r="BA6" s="3"/>
      <c r="BB6" s="4"/>
    </row>
    <row r="7" customFormat="false" ht="15" hidden="false" customHeight="false" outlineLevel="0" collapsed="false">
      <c r="A7" s="3" t="s">
        <v>106</v>
      </c>
      <c r="B7" s="3" t="s">
        <v>107</v>
      </c>
      <c r="C7" s="3" t="s">
        <v>71</v>
      </c>
      <c r="D7" s="4" t="n">
        <v>100243255860</v>
      </c>
      <c r="E7" s="3" t="n">
        <v>1201213</v>
      </c>
      <c r="F7" s="3" t="n">
        <v>0</v>
      </c>
      <c r="G7" s="3" t="n">
        <v>0</v>
      </c>
      <c r="H7" s="4" t="n">
        <f aca="false">SUM(E7:G7)</f>
        <v>1201213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29" t="n">
        <f aca="false">SUM(J7:O7)</f>
        <v>0</v>
      </c>
      <c r="R7" s="29" t="n">
        <f aca="false">H7-Q7</f>
        <v>1201213</v>
      </c>
      <c r="S7" s="3" t="n">
        <v>50000</v>
      </c>
      <c r="T7" s="3" t="n">
        <v>0</v>
      </c>
      <c r="U7" s="3" t="n">
        <v>2500</v>
      </c>
      <c r="V7" s="28" t="n">
        <f aca="false">SUM(S7:U7)</f>
        <v>52500</v>
      </c>
      <c r="W7" s="29" t="n">
        <f aca="false">R7+I7-V7</f>
        <v>1148713</v>
      </c>
      <c r="X7" s="3" t="n">
        <v>0</v>
      </c>
      <c r="Y7" s="3" t="n">
        <v>0</v>
      </c>
      <c r="Z7" s="3" t="n">
        <v>0</v>
      </c>
      <c r="AA7" s="29" t="n">
        <f aca="false">W7+Z7</f>
        <v>1148713</v>
      </c>
      <c r="AB7" s="3" t="n">
        <v>0</v>
      </c>
      <c r="AC7" s="3" t="n">
        <v>0</v>
      </c>
      <c r="AD7" s="3" t="n">
        <v>0</v>
      </c>
      <c r="AE7" s="3" t="n">
        <f aca="false">SUM(AB7:AD7)</f>
        <v>0</v>
      </c>
      <c r="AF7" s="3" t="n">
        <v>0</v>
      </c>
      <c r="AG7" s="3" t="n">
        <v>0</v>
      </c>
      <c r="AH7" s="3" t="n">
        <v>0</v>
      </c>
      <c r="AI7" s="3" t="n">
        <v>0</v>
      </c>
      <c r="AJ7" s="3" t="n">
        <v>0</v>
      </c>
      <c r="AK7" s="3" t="n">
        <v>0</v>
      </c>
      <c r="AL7" s="3" t="n">
        <v>0</v>
      </c>
      <c r="AM7" s="3" t="n">
        <v>0</v>
      </c>
      <c r="AN7" s="3" t="n">
        <f aca="false">SUM(AE7:AM7)</f>
        <v>0</v>
      </c>
      <c r="AO7" s="4" t="n">
        <f aca="false">AA7-AN7</f>
        <v>1148713</v>
      </c>
      <c r="AP7" s="4"/>
      <c r="AQ7" s="4" t="n">
        <f aca="false">AO7-AP7</f>
        <v>1148713</v>
      </c>
      <c r="AR7" s="4" t="n">
        <f aca="false">IF(AQ7&gt;AP7,(AP7*0.05)+((AQ7-AP7)*0.2),AQ7*0.05)</f>
        <v>229742.6</v>
      </c>
      <c r="AS7" s="3" t="n">
        <f aca="false">IF(AO7&gt;1000000,(AO7-1000000)*0.3+500000*0.2+250000*0.05,IF(AO7&gt;500000,(AO7-500000)*0.2+250000*0.05,IF(AO7&gt;250000,(AO7-250000)*0.05,0)))</f>
        <v>157113.9</v>
      </c>
      <c r="AT7" s="3"/>
      <c r="AU7" s="3"/>
      <c r="AV7" s="32" t="n">
        <f aca="false">AR7+AT7+AU7-AS7</f>
        <v>72628.7</v>
      </c>
      <c r="AW7" s="4"/>
      <c r="AX7" s="32" t="n">
        <f aca="false">AV7-AW7</f>
        <v>72628.7</v>
      </c>
      <c r="AY7" s="4" t="n">
        <f aca="false">AV7/12</f>
        <v>6052.39166666667</v>
      </c>
      <c r="AZ7" s="3"/>
      <c r="BA7" s="3"/>
      <c r="BB7" s="4"/>
    </row>
    <row r="8" customFormat="false" ht="15" hidden="false" customHeight="false" outlineLevel="0" collapsed="false">
      <c r="A8" s="3" t="s">
        <v>115</v>
      </c>
      <c r="B8" s="3" t="s">
        <v>116</v>
      </c>
      <c r="C8" s="3" t="s">
        <v>71</v>
      </c>
      <c r="D8" s="4" t="n">
        <v>100243255861</v>
      </c>
      <c r="E8" s="3"/>
      <c r="F8" s="3"/>
      <c r="G8" s="3"/>
      <c r="H8" s="4" t="n">
        <f aca="false">SUM(E8:G8)</f>
        <v>0</v>
      </c>
      <c r="I8" s="3"/>
      <c r="J8" s="3"/>
      <c r="K8" s="3"/>
      <c r="L8" s="3"/>
      <c r="M8" s="3"/>
      <c r="N8" s="3"/>
      <c r="O8" s="3"/>
      <c r="P8" s="3"/>
      <c r="Q8" s="29" t="n">
        <f aca="false">SUM(J8:O8)</f>
        <v>0</v>
      </c>
      <c r="R8" s="29" t="n">
        <f aca="false">H8-Q8</f>
        <v>0</v>
      </c>
      <c r="S8" s="3"/>
      <c r="T8" s="3"/>
      <c r="U8" s="3"/>
      <c r="V8" s="28" t="n">
        <f aca="false">SUM(S8:U8)</f>
        <v>0</v>
      </c>
      <c r="W8" s="29" t="n">
        <f aca="false">R8+I8-V8</f>
        <v>0</v>
      </c>
      <c r="X8" s="3"/>
      <c r="Y8" s="3"/>
      <c r="Z8" s="3"/>
      <c r="AA8" s="29" t="n">
        <f aca="false">W8+Z8</f>
        <v>0</v>
      </c>
      <c r="AB8" s="3"/>
      <c r="AC8" s="3"/>
      <c r="AD8" s="3"/>
      <c r="AE8" s="3" t="n">
        <f aca="false">SUM(AB8:AD8)</f>
        <v>0</v>
      </c>
      <c r="AF8" s="3"/>
      <c r="AG8" s="3"/>
      <c r="AH8" s="3"/>
      <c r="AI8" s="3"/>
      <c r="AJ8" s="3"/>
      <c r="AK8" s="3"/>
      <c r="AL8" s="3"/>
      <c r="AM8" s="3"/>
      <c r="AN8" s="3" t="n">
        <f aca="false">SUM(AE8:AM8)</f>
        <v>0</v>
      </c>
      <c r="AO8" s="4" t="n">
        <f aca="false">AA8-AN8</f>
        <v>0</v>
      </c>
      <c r="AP8" s="4"/>
      <c r="AQ8" s="4" t="n">
        <f aca="false">AO8-AP8</f>
        <v>0</v>
      </c>
      <c r="AR8" s="4" t="n">
        <f aca="false">IF(AQ8&gt;AP8,(AP8*0.05)+((AQ8-AP8)*0.2),AQ8*0.05)</f>
        <v>0</v>
      </c>
      <c r="AS8" s="3" t="n">
        <f aca="false">IF(AO8&gt;1000000,(AO8-1000000)*0.3+500000*0.2+250000*0.05,IF(AO8&gt;500000,(AO8-500000)*0.2+250000*0.05,IF(AO8&gt;250000,(AO8-250000)*0.05,0)))</f>
        <v>0</v>
      </c>
      <c r="AT8" s="3"/>
      <c r="AU8" s="3"/>
      <c r="AV8" s="32" t="n">
        <f aca="false">AR8+AT8+AU8-AS8</f>
        <v>0</v>
      </c>
      <c r="AW8" s="4"/>
      <c r="AX8" s="32" t="n">
        <f aca="false">AV8-AW8</f>
        <v>0</v>
      </c>
      <c r="AY8" s="4" t="n">
        <f aca="false">AV8/12</f>
        <v>0</v>
      </c>
      <c r="AZ8" s="3"/>
      <c r="BA8" s="3"/>
      <c r="BB8" s="4"/>
    </row>
    <row r="9" customFormat="false" ht="15" hidden="false" customHeight="false" outlineLevel="0" collapsed="false">
      <c r="A9" s="3" t="s">
        <v>123</v>
      </c>
      <c r="B9" s="3" t="s">
        <v>124</v>
      </c>
      <c r="C9" s="3" t="s">
        <v>71</v>
      </c>
      <c r="D9" s="4" t="n">
        <v>100243255862</v>
      </c>
      <c r="E9" s="3"/>
      <c r="F9" s="3"/>
      <c r="G9" s="3"/>
      <c r="H9" s="4" t="n">
        <f aca="false">SUM(E9:G9)</f>
        <v>0</v>
      </c>
      <c r="I9" s="3"/>
      <c r="J9" s="3"/>
      <c r="K9" s="3"/>
      <c r="L9" s="3"/>
      <c r="M9" s="3"/>
      <c r="N9" s="3"/>
      <c r="O9" s="3"/>
      <c r="P9" s="3"/>
      <c r="Q9" s="29" t="n">
        <f aca="false">SUM(J9:O9)</f>
        <v>0</v>
      </c>
      <c r="R9" s="29" t="n">
        <f aca="false">H9-Q9</f>
        <v>0</v>
      </c>
      <c r="S9" s="3"/>
      <c r="T9" s="3"/>
      <c r="U9" s="3"/>
      <c r="V9" s="28" t="n">
        <f aca="false">SUM(S9:U9)</f>
        <v>0</v>
      </c>
      <c r="W9" s="29" t="n">
        <f aca="false">R9+I9-V9</f>
        <v>0</v>
      </c>
      <c r="X9" s="3"/>
      <c r="Y9" s="3"/>
      <c r="Z9" s="3"/>
      <c r="AA9" s="29" t="n">
        <f aca="false">W9+Z9</f>
        <v>0</v>
      </c>
      <c r="AB9" s="3"/>
      <c r="AC9" s="3"/>
      <c r="AD9" s="3"/>
      <c r="AE9" s="3" t="n">
        <f aca="false">SUM(AB9:AD9)</f>
        <v>0</v>
      </c>
      <c r="AF9" s="3"/>
      <c r="AG9" s="3"/>
      <c r="AH9" s="3"/>
      <c r="AI9" s="3"/>
      <c r="AJ9" s="3"/>
      <c r="AK9" s="3"/>
      <c r="AL9" s="3"/>
      <c r="AM9" s="3"/>
      <c r="AN9" s="3" t="n">
        <f aca="false">SUM(AE9:AM9)</f>
        <v>0</v>
      </c>
      <c r="AO9" s="4" t="n">
        <f aca="false">AA9-AN9</f>
        <v>0</v>
      </c>
      <c r="AP9" s="4"/>
      <c r="AQ9" s="4" t="n">
        <f aca="false">AO9-AP9</f>
        <v>0</v>
      </c>
      <c r="AR9" s="4" t="n">
        <f aca="false">IF(AQ9&gt;AP9,(AP9*0.05)+((AQ9-AP9)*0.2),AQ9*0.05)</f>
        <v>0</v>
      </c>
      <c r="AS9" s="3" t="n">
        <f aca="false">IF(AO9&gt;1000000,(AO9-1000000)*0.3+500000*0.2+250000*0.05,IF(AO9&gt;500000,(AO9-500000)*0.2+250000*0.05,IF(AO9&gt;250000,(AO9-250000)*0.05,0)))</f>
        <v>0</v>
      </c>
      <c r="AT9" s="3"/>
      <c r="AU9" s="3"/>
      <c r="AV9" s="32" t="n">
        <f aca="false">AR9+AT9+AU9-AS9</f>
        <v>0</v>
      </c>
      <c r="AW9" s="4"/>
      <c r="AX9" s="32" t="n">
        <f aca="false">AV9-AW9</f>
        <v>0</v>
      </c>
      <c r="AY9" s="4" t="n">
        <f aca="false">AV9/12</f>
        <v>0</v>
      </c>
      <c r="AZ9" s="3"/>
      <c r="BA9" s="3"/>
      <c r="BB9" s="4"/>
    </row>
    <row r="10" customFormat="false" ht="15" hidden="false" customHeight="false" outlineLevel="0" collapsed="false">
      <c r="A10" s="3" t="s">
        <v>131</v>
      </c>
      <c r="B10" s="5" t="s">
        <v>132</v>
      </c>
      <c r="C10" s="3" t="s">
        <v>71</v>
      </c>
      <c r="D10" s="4" t="n">
        <v>100243255863</v>
      </c>
      <c r="E10" s="3"/>
      <c r="F10" s="3"/>
      <c r="G10" s="3"/>
      <c r="H10" s="4" t="n">
        <f aca="false">SUM(E10:G10)</f>
        <v>0</v>
      </c>
      <c r="I10" s="3"/>
      <c r="J10" s="3"/>
      <c r="K10" s="3"/>
      <c r="L10" s="3"/>
      <c r="M10" s="3"/>
      <c r="N10" s="3"/>
      <c r="O10" s="3"/>
      <c r="P10" s="3"/>
      <c r="Q10" s="29" t="n">
        <f aca="false">SUM(J10:O10)</f>
        <v>0</v>
      </c>
      <c r="R10" s="29" t="n">
        <f aca="false">H10-Q10</f>
        <v>0</v>
      </c>
      <c r="S10" s="3"/>
      <c r="T10" s="3"/>
      <c r="U10" s="3"/>
      <c r="V10" s="28" t="n">
        <f aca="false">SUM(S10:U10)</f>
        <v>0</v>
      </c>
      <c r="W10" s="29" t="n">
        <f aca="false">R10+I10-V10</f>
        <v>0</v>
      </c>
      <c r="X10" s="3"/>
      <c r="Y10" s="3"/>
      <c r="Z10" s="3"/>
      <c r="AA10" s="29" t="n">
        <f aca="false">W10+Z10</f>
        <v>0</v>
      </c>
      <c r="AB10" s="5"/>
      <c r="AC10" s="5"/>
      <c r="AD10" s="5"/>
      <c r="AE10" s="3" t="n">
        <f aca="false">SUM(AB10:AD10)</f>
        <v>0</v>
      </c>
      <c r="AF10" s="5"/>
      <c r="AG10" s="5"/>
      <c r="AH10" s="5"/>
      <c r="AI10" s="5"/>
      <c r="AJ10" s="5"/>
      <c r="AK10" s="5"/>
      <c r="AL10" s="5"/>
      <c r="AM10" s="5"/>
      <c r="AN10" s="3" t="n">
        <f aca="false">SUM(AE10:AM10)</f>
        <v>0</v>
      </c>
      <c r="AO10" s="4" t="n">
        <f aca="false">AA10-AN10</f>
        <v>0</v>
      </c>
      <c r="AP10" s="4"/>
      <c r="AQ10" s="4" t="n">
        <f aca="false">AO10-AP10</f>
        <v>0</v>
      </c>
      <c r="AR10" s="4" t="n">
        <f aca="false">IF(AQ10&gt;AP10,(AP10*0.05)+((AQ10-AP10)*0.2),AQ10*0.05)</f>
        <v>0</v>
      </c>
      <c r="AS10" s="3" t="n">
        <f aca="false">IF(AO10&gt;1000000,(AO10-1000000)*0.3+500000*0.2+250000*0.05,IF(AO10&gt;500000,(AO10-500000)*0.2+250000*0.05,IF(AO10&gt;250000,(AO10-250000)*0.05,0)))</f>
        <v>0</v>
      </c>
      <c r="AT10" s="5"/>
      <c r="AU10" s="3"/>
      <c r="AV10" s="32" t="n">
        <f aca="false">AR10+AT10+AU10-AS10</f>
        <v>0</v>
      </c>
      <c r="AW10" s="4"/>
      <c r="AX10" s="32" t="n">
        <f aca="false">AV10-AW10</f>
        <v>0</v>
      </c>
      <c r="AY10" s="4" t="n">
        <f aca="false">AV10/12</f>
        <v>0</v>
      </c>
      <c r="AZ10" s="5"/>
      <c r="BA10" s="3"/>
      <c r="BB10" s="4"/>
    </row>
    <row r="11" customFormat="false" ht="15" hidden="false" customHeight="false" outlineLevel="0" collapsed="false">
      <c r="A11" s="1" t="s">
        <v>139</v>
      </c>
      <c r="B11" s="15" t="s">
        <v>140</v>
      </c>
      <c r="C11" s="1" t="s">
        <v>71</v>
      </c>
      <c r="D11" s="16" t="n">
        <v>100243255864</v>
      </c>
      <c r="E11" s="1"/>
      <c r="F11" s="1"/>
      <c r="G11" s="1"/>
      <c r="H11" s="4" t="n">
        <f aca="false">SUM(E11:G11)</f>
        <v>0</v>
      </c>
      <c r="I11" s="1"/>
      <c r="J11" s="1"/>
      <c r="K11" s="1"/>
      <c r="L11" s="1"/>
      <c r="M11" s="1"/>
      <c r="N11" s="1"/>
      <c r="O11" s="1"/>
      <c r="P11" s="1"/>
      <c r="Q11" s="29" t="n">
        <f aca="false">SUM(J11:O11)</f>
        <v>0</v>
      </c>
      <c r="R11" s="29" t="n">
        <f aca="false">H11-Q11</f>
        <v>0</v>
      </c>
      <c r="S11" s="1"/>
      <c r="T11" s="1"/>
      <c r="U11" s="1"/>
      <c r="V11" s="28" t="n">
        <f aca="false">SUM(S11:U11)</f>
        <v>0</v>
      </c>
      <c r="W11" s="29" t="n">
        <f aca="false">R11+I11-V11</f>
        <v>0</v>
      </c>
      <c r="X11" s="1"/>
      <c r="Y11" s="1"/>
      <c r="Z11" s="1"/>
      <c r="AA11" s="29" t="n">
        <f aca="false">W11+Z11</f>
        <v>0</v>
      </c>
      <c r="AB11" s="15"/>
      <c r="AC11" s="15"/>
      <c r="AD11" s="15"/>
      <c r="AE11" s="3" t="n">
        <f aca="false">SUM(AB11:AD11)</f>
        <v>0</v>
      </c>
      <c r="AF11" s="15"/>
      <c r="AG11" s="15"/>
      <c r="AH11" s="15"/>
      <c r="AI11" s="15"/>
      <c r="AJ11" s="15"/>
      <c r="AK11" s="15"/>
      <c r="AL11" s="15"/>
      <c r="AM11" s="15"/>
      <c r="AN11" s="3" t="n">
        <f aca="false">SUM(AE11:AM11)</f>
        <v>0</v>
      </c>
      <c r="AO11" s="4" t="n">
        <f aca="false">AA11-AN11</f>
        <v>0</v>
      </c>
      <c r="AP11" s="16"/>
      <c r="AQ11" s="4" t="n">
        <f aca="false">AO11-AP11</f>
        <v>0</v>
      </c>
      <c r="AR11" s="4" t="n">
        <f aca="false">IF(AQ11&gt;AP11,(AP11*0.05)+((AQ11-AP11)*0.2),AQ11*0.05)</f>
        <v>0</v>
      </c>
      <c r="AS11" s="3" t="n">
        <f aca="false">IF(AO11&gt;1000000,(AO11-1000000)*0.3+500000*0.2+250000*0.05,IF(AO11&gt;500000,(AO11-500000)*0.2+250000*0.05,IF(AO11&gt;250000,(AO11-250000)*0.05,0)))</f>
        <v>0</v>
      </c>
      <c r="AT11" s="15"/>
      <c r="AU11" s="1"/>
      <c r="AV11" s="32" t="n">
        <f aca="false">AR11+AT11+AU11-AS11</f>
        <v>0</v>
      </c>
      <c r="AW11" s="16"/>
      <c r="AX11" s="32" t="n">
        <f aca="false">AV11-AW11</f>
        <v>0</v>
      </c>
      <c r="AY11" s="4" t="n">
        <f aca="false">AV11/12</f>
        <v>0</v>
      </c>
      <c r="AZ11" s="15"/>
      <c r="BA11" s="1"/>
      <c r="BB11" s="16"/>
    </row>
    <row r="12" customFormat="false" ht="15" hidden="false" customHeight="false" outlineLevel="0" collapsed="false">
      <c r="A12" s="3" t="s">
        <v>148</v>
      </c>
      <c r="B12" s="5" t="s">
        <v>149</v>
      </c>
      <c r="C12" s="3" t="s">
        <v>71</v>
      </c>
      <c r="D12" s="4" t="n">
        <v>100243255865</v>
      </c>
      <c r="E12" s="3"/>
      <c r="F12" s="3"/>
      <c r="G12" s="3"/>
      <c r="H12" s="4" t="n">
        <f aca="false">SUM(E12:G12)</f>
        <v>0</v>
      </c>
      <c r="I12" s="3"/>
      <c r="J12" s="3"/>
      <c r="K12" s="3"/>
      <c r="L12" s="3"/>
      <c r="M12" s="3"/>
      <c r="N12" s="3"/>
      <c r="O12" s="3"/>
      <c r="P12" s="3"/>
      <c r="Q12" s="29" t="n">
        <f aca="false">SUM(J12:O12)</f>
        <v>0</v>
      </c>
      <c r="R12" s="29" t="n">
        <f aca="false">H12-Q12</f>
        <v>0</v>
      </c>
      <c r="S12" s="3"/>
      <c r="T12" s="3"/>
      <c r="U12" s="3"/>
      <c r="V12" s="28" t="n">
        <f aca="false">SUM(S12:U12)</f>
        <v>0</v>
      </c>
      <c r="W12" s="29" t="n">
        <f aca="false">R12+I12-V12</f>
        <v>0</v>
      </c>
      <c r="X12" s="3"/>
      <c r="Y12" s="3"/>
      <c r="Z12" s="3"/>
      <c r="AA12" s="29" t="n">
        <f aca="false">W12+Z12</f>
        <v>0</v>
      </c>
      <c r="AB12" s="5"/>
      <c r="AC12" s="5"/>
      <c r="AD12" s="5"/>
      <c r="AE12" s="3" t="n">
        <f aca="false">SUM(AB12:AD12)</f>
        <v>0</v>
      </c>
      <c r="AF12" s="5"/>
      <c r="AG12" s="5"/>
      <c r="AH12" s="5"/>
      <c r="AI12" s="5"/>
      <c r="AJ12" s="5"/>
      <c r="AK12" s="5"/>
      <c r="AL12" s="5"/>
      <c r="AM12" s="5"/>
      <c r="AN12" s="3" t="n">
        <f aca="false">SUM(AE12:AM12)</f>
        <v>0</v>
      </c>
      <c r="AO12" s="4" t="n">
        <f aca="false">AA12-AN12</f>
        <v>0</v>
      </c>
      <c r="AP12" s="4"/>
      <c r="AQ12" s="4" t="n">
        <f aca="false">AO12-AP12</f>
        <v>0</v>
      </c>
      <c r="AR12" s="4" t="n">
        <f aca="false">IF(AQ12&gt;AP12,(AP12*0.05)+((AQ12-AP12)*0.2),AQ12*0.05)</f>
        <v>0</v>
      </c>
      <c r="AS12" s="3" t="n">
        <f aca="false">IF(AO12&gt;1000000,(AO12-1000000)*0.3+500000*0.2+250000*0.05,IF(AO12&gt;500000,(AO12-500000)*0.2+250000*0.05,IF(AO12&gt;250000,(AO12-250000)*0.05,0)))</f>
        <v>0</v>
      </c>
      <c r="AT12" s="5"/>
      <c r="AU12" s="3"/>
      <c r="AV12" s="32" t="n">
        <f aca="false">AR12+AT12+AU12-AS12</f>
        <v>0</v>
      </c>
      <c r="AW12" s="4"/>
      <c r="AX12" s="32" t="n">
        <f aca="false">AV12-AW12</f>
        <v>0</v>
      </c>
      <c r="AY12" s="4" t="n">
        <f aca="false">AV12/12</f>
        <v>0</v>
      </c>
      <c r="AZ12" s="5"/>
      <c r="BA12" s="3"/>
      <c r="BB12" s="4"/>
    </row>
    <row r="13" customFormat="false" ht="15" hidden="false" customHeight="false" outlineLevel="0" collapsed="false">
      <c r="A13" s="3" t="s">
        <v>155</v>
      </c>
      <c r="B13" s="5" t="s">
        <v>156</v>
      </c>
      <c r="C13" s="3" t="s">
        <v>71</v>
      </c>
      <c r="D13" s="4" t="n">
        <v>100243255866</v>
      </c>
      <c r="E13" s="3"/>
      <c r="F13" s="3"/>
      <c r="G13" s="3"/>
      <c r="H13" s="4" t="n">
        <f aca="false">SUM(E13:G13)</f>
        <v>0</v>
      </c>
      <c r="I13" s="3"/>
      <c r="J13" s="3"/>
      <c r="K13" s="3"/>
      <c r="L13" s="3"/>
      <c r="M13" s="3"/>
      <c r="N13" s="3"/>
      <c r="O13" s="3"/>
      <c r="P13" s="3"/>
      <c r="Q13" s="29" t="n">
        <f aca="false">SUM(J13:O13)</f>
        <v>0</v>
      </c>
      <c r="R13" s="29" t="n">
        <f aca="false">H13-Q13</f>
        <v>0</v>
      </c>
      <c r="S13" s="3"/>
      <c r="T13" s="3"/>
      <c r="U13" s="3"/>
      <c r="V13" s="28" t="n">
        <f aca="false">SUM(S13:U13)</f>
        <v>0</v>
      </c>
      <c r="W13" s="29" t="n">
        <f aca="false">R13+I13-V13</f>
        <v>0</v>
      </c>
      <c r="X13" s="3"/>
      <c r="Y13" s="3"/>
      <c r="Z13" s="3"/>
      <c r="AA13" s="29" t="n">
        <f aca="false">W13+Z13</f>
        <v>0</v>
      </c>
      <c r="AB13" s="5"/>
      <c r="AC13" s="5"/>
      <c r="AD13" s="5"/>
      <c r="AE13" s="3" t="n">
        <f aca="false">SUM(AB13:AD13)</f>
        <v>0</v>
      </c>
      <c r="AF13" s="5"/>
      <c r="AG13" s="5"/>
      <c r="AH13" s="5"/>
      <c r="AI13" s="5"/>
      <c r="AJ13" s="5"/>
      <c r="AK13" s="5"/>
      <c r="AL13" s="5"/>
      <c r="AM13" s="5"/>
      <c r="AN13" s="3" t="n">
        <f aca="false">SUM(AE13:AM13)</f>
        <v>0</v>
      </c>
      <c r="AO13" s="4" t="n">
        <f aca="false">AA13-AN13</f>
        <v>0</v>
      </c>
      <c r="AP13" s="4"/>
      <c r="AQ13" s="4" t="n">
        <f aca="false">AO13-AP13</f>
        <v>0</v>
      </c>
      <c r="AR13" s="4" t="n">
        <f aca="false">IF(AQ13&gt;AP13,(AP13*0.05)+((AQ13-AP13)*0.2),AQ13*0.05)</f>
        <v>0</v>
      </c>
      <c r="AS13" s="3" t="n">
        <f aca="false">IF(AO13&gt;1000000,(AO13-1000000)*0.3+500000*0.2+250000*0.05,IF(AO13&gt;500000,(AO13-500000)*0.2+250000*0.05,IF(AO13&gt;250000,(AO13-250000)*0.05,0)))</f>
        <v>0</v>
      </c>
      <c r="AT13" s="5"/>
      <c r="AU13" s="3"/>
      <c r="AV13" s="32" t="n">
        <f aca="false">AR13+AT13+AU13-AS13</f>
        <v>0</v>
      </c>
      <c r="AW13" s="4"/>
      <c r="AX13" s="32" t="n">
        <f aca="false">AV13-AW13</f>
        <v>0</v>
      </c>
      <c r="AY13" s="4" t="n">
        <f aca="false">AV13/12</f>
        <v>0</v>
      </c>
      <c r="AZ13" s="5"/>
      <c r="BA13" s="3"/>
      <c r="BB13" s="4"/>
    </row>
    <row r="14" customFormat="false" ht="15" hidden="false" customHeight="false" outlineLevel="0" collapsed="false">
      <c r="A14" s="3" t="s">
        <v>161</v>
      </c>
      <c r="B14" s="5" t="s">
        <v>162</v>
      </c>
      <c r="C14" s="3" t="s">
        <v>71</v>
      </c>
      <c r="D14" s="4" t="n">
        <v>100243255867</v>
      </c>
      <c r="E14" s="3"/>
      <c r="F14" s="3"/>
      <c r="G14" s="3"/>
      <c r="H14" s="4" t="n">
        <f aca="false">SUM(E14:G14)</f>
        <v>0</v>
      </c>
      <c r="I14" s="3"/>
      <c r="J14" s="3"/>
      <c r="K14" s="3"/>
      <c r="L14" s="3"/>
      <c r="M14" s="3"/>
      <c r="N14" s="3"/>
      <c r="O14" s="3"/>
      <c r="P14" s="3"/>
      <c r="Q14" s="29" t="n">
        <f aca="false">SUM(J14:O14)</f>
        <v>0</v>
      </c>
      <c r="R14" s="29" t="n">
        <f aca="false">H14-Q14</f>
        <v>0</v>
      </c>
      <c r="S14" s="3"/>
      <c r="T14" s="3"/>
      <c r="U14" s="3"/>
      <c r="V14" s="28" t="n">
        <f aca="false">SUM(S14:U14)</f>
        <v>0</v>
      </c>
      <c r="W14" s="29" t="n">
        <f aca="false">R14+I14-V14</f>
        <v>0</v>
      </c>
      <c r="X14" s="3"/>
      <c r="Y14" s="3"/>
      <c r="Z14" s="3"/>
      <c r="AA14" s="29" t="n">
        <f aca="false">W14+Z14</f>
        <v>0</v>
      </c>
      <c r="AB14" s="5"/>
      <c r="AC14" s="5"/>
      <c r="AD14" s="5"/>
      <c r="AE14" s="3" t="n">
        <f aca="false">SUM(AB14:AD14)</f>
        <v>0</v>
      </c>
      <c r="AF14" s="5"/>
      <c r="AG14" s="5"/>
      <c r="AH14" s="5"/>
      <c r="AI14" s="5"/>
      <c r="AJ14" s="5"/>
      <c r="AK14" s="5"/>
      <c r="AL14" s="5"/>
      <c r="AM14" s="5"/>
      <c r="AN14" s="3" t="n">
        <f aca="false">SUM(AE14:AM14)</f>
        <v>0</v>
      </c>
      <c r="AO14" s="4" t="n">
        <f aca="false">AA14-AN14</f>
        <v>0</v>
      </c>
      <c r="AP14" s="4"/>
      <c r="AQ14" s="4" t="n">
        <f aca="false">AO14-AP14</f>
        <v>0</v>
      </c>
      <c r="AR14" s="4" t="n">
        <f aca="false">IF(AQ14&gt;AP14,(AP14*0.05)+((AQ14-AP14)*0.2),AQ14*0.05)</f>
        <v>0</v>
      </c>
      <c r="AS14" s="3" t="n">
        <f aca="false">IF(AO14&gt;1000000,(AO14-1000000)*0.3+500000*0.2+250000*0.05,IF(AO14&gt;500000,(AO14-500000)*0.2+250000*0.05,IF(AO14&gt;250000,(AO14-250000)*0.05,0)))</f>
        <v>0</v>
      </c>
      <c r="AT14" s="5"/>
      <c r="AU14" s="3"/>
      <c r="AV14" s="32" t="n">
        <f aca="false">AR14+AT14+AU14-AS14</f>
        <v>0</v>
      </c>
      <c r="AW14" s="4"/>
      <c r="AX14" s="32" t="n">
        <f aca="false">AV14-AW14</f>
        <v>0</v>
      </c>
      <c r="AY14" s="4" t="n">
        <f aca="false">AV14/12</f>
        <v>0</v>
      </c>
      <c r="AZ14" s="5"/>
      <c r="BA14" s="3"/>
      <c r="BB14" s="4"/>
    </row>
    <row r="15" customFormat="false" ht="15" hidden="false" customHeight="false" outlineLevel="0" collapsed="false">
      <c r="A15" s="3" t="s">
        <v>166</v>
      </c>
      <c r="B15" s="5" t="s">
        <v>167</v>
      </c>
      <c r="C15" s="3" t="s">
        <v>71</v>
      </c>
      <c r="D15" s="4" t="n">
        <v>100243255868</v>
      </c>
      <c r="E15" s="3"/>
      <c r="F15" s="3"/>
      <c r="G15" s="3"/>
      <c r="H15" s="4" t="n">
        <f aca="false">SUM(E15:G15)</f>
        <v>0</v>
      </c>
      <c r="I15" s="3"/>
      <c r="J15" s="3"/>
      <c r="K15" s="3"/>
      <c r="L15" s="3"/>
      <c r="M15" s="3"/>
      <c r="N15" s="3"/>
      <c r="O15" s="3"/>
      <c r="P15" s="3"/>
      <c r="Q15" s="29" t="n">
        <f aca="false">SUM(J15:O15)</f>
        <v>0</v>
      </c>
      <c r="R15" s="29" t="n">
        <f aca="false">H15-Q15</f>
        <v>0</v>
      </c>
      <c r="S15" s="3"/>
      <c r="T15" s="3"/>
      <c r="U15" s="3"/>
      <c r="V15" s="28" t="n">
        <f aca="false">SUM(S15:U15)</f>
        <v>0</v>
      </c>
      <c r="W15" s="29" t="n">
        <f aca="false">R15+I15-V15</f>
        <v>0</v>
      </c>
      <c r="X15" s="3"/>
      <c r="Y15" s="3"/>
      <c r="Z15" s="3"/>
      <c r="AA15" s="29" t="n">
        <f aca="false">W15+Z15</f>
        <v>0</v>
      </c>
      <c r="AB15" s="5"/>
      <c r="AC15" s="5"/>
      <c r="AD15" s="5"/>
      <c r="AE15" s="3" t="n">
        <f aca="false">SUM(AB15:AD15)</f>
        <v>0</v>
      </c>
      <c r="AF15" s="5"/>
      <c r="AG15" s="5"/>
      <c r="AH15" s="5"/>
      <c r="AI15" s="5"/>
      <c r="AJ15" s="5"/>
      <c r="AK15" s="5"/>
      <c r="AL15" s="5"/>
      <c r="AM15" s="5"/>
      <c r="AN15" s="3" t="n">
        <f aca="false">SUM(AE15:AM15)</f>
        <v>0</v>
      </c>
      <c r="AO15" s="4" t="n">
        <f aca="false">AA15-AN15</f>
        <v>0</v>
      </c>
      <c r="AP15" s="4"/>
      <c r="AQ15" s="4" t="n">
        <f aca="false">AO15-AP15</f>
        <v>0</v>
      </c>
      <c r="AR15" s="4" t="n">
        <f aca="false">IF(AQ15&gt;AP15,(AP15*0.05)+((AQ15-AP15)*0.2),AQ15*0.05)</f>
        <v>0</v>
      </c>
      <c r="AS15" s="3" t="n">
        <f aca="false">IF(AO15&gt;1000000,(AO15-1000000)*0.3+500000*0.2+250000*0.05,IF(AO15&gt;500000,(AO15-500000)*0.2+250000*0.05,IF(AO15&gt;250000,(AO15-250000)*0.05,0)))</f>
        <v>0</v>
      </c>
      <c r="AT15" s="5"/>
      <c r="AU15" s="3"/>
      <c r="AV15" s="32" t="n">
        <f aca="false">AR15+AT15+AU15-AS15</f>
        <v>0</v>
      </c>
      <c r="AW15" s="4"/>
      <c r="AX15" s="32" t="n">
        <f aca="false">AV15-AW15</f>
        <v>0</v>
      </c>
      <c r="AY15" s="4" t="n">
        <f aca="false">AV15/12</f>
        <v>0</v>
      </c>
      <c r="AZ15" s="5"/>
      <c r="BA15" s="3"/>
      <c r="BB15" s="4"/>
    </row>
    <row r="16" customFormat="false" ht="15" hidden="false" customHeight="false" outlineLevel="0" collapsed="false">
      <c r="A16" s="3" t="s">
        <v>172</v>
      </c>
      <c r="B16" s="5" t="s">
        <v>173</v>
      </c>
      <c r="C16" s="3" t="s">
        <v>71</v>
      </c>
      <c r="D16" s="4" t="n">
        <v>100243255869</v>
      </c>
      <c r="E16" s="3"/>
      <c r="F16" s="3"/>
      <c r="G16" s="3"/>
      <c r="H16" s="4" t="n">
        <f aca="false">SUM(E16:G16)</f>
        <v>0</v>
      </c>
      <c r="I16" s="3"/>
      <c r="J16" s="3"/>
      <c r="K16" s="3"/>
      <c r="L16" s="3"/>
      <c r="M16" s="3"/>
      <c r="N16" s="3"/>
      <c r="O16" s="3"/>
      <c r="P16" s="3"/>
      <c r="Q16" s="29" t="n">
        <f aca="false">SUM(J16:O16)</f>
        <v>0</v>
      </c>
      <c r="R16" s="29" t="n">
        <f aca="false">H16-Q16</f>
        <v>0</v>
      </c>
      <c r="S16" s="3"/>
      <c r="T16" s="3"/>
      <c r="U16" s="3"/>
      <c r="V16" s="28" t="n">
        <f aca="false">SUM(S16:U16)</f>
        <v>0</v>
      </c>
      <c r="W16" s="29" t="n">
        <f aca="false">R16+I16-V16</f>
        <v>0</v>
      </c>
      <c r="X16" s="3"/>
      <c r="Y16" s="3"/>
      <c r="Z16" s="3"/>
      <c r="AA16" s="29" t="n">
        <f aca="false">W16+Z16</f>
        <v>0</v>
      </c>
      <c r="AB16" s="5"/>
      <c r="AC16" s="5"/>
      <c r="AD16" s="5"/>
      <c r="AE16" s="3" t="n">
        <f aca="false">SUM(AB16:AD16)</f>
        <v>0</v>
      </c>
      <c r="AF16" s="5"/>
      <c r="AG16" s="5"/>
      <c r="AH16" s="5"/>
      <c r="AI16" s="5"/>
      <c r="AJ16" s="5"/>
      <c r="AK16" s="5"/>
      <c r="AL16" s="5"/>
      <c r="AM16" s="5"/>
      <c r="AN16" s="3" t="n">
        <f aca="false">SUM(AE16:AM16)</f>
        <v>0</v>
      </c>
      <c r="AO16" s="4" t="n">
        <f aca="false">AA16-AN16</f>
        <v>0</v>
      </c>
      <c r="AP16" s="4"/>
      <c r="AQ16" s="4" t="n">
        <f aca="false">AO16-AP16</f>
        <v>0</v>
      </c>
      <c r="AR16" s="4" t="n">
        <f aca="false">IF(AQ16&gt;AP16,(AP16*0.05)+((AQ16-AP16)*0.2),AQ16*0.05)</f>
        <v>0</v>
      </c>
      <c r="AS16" s="3" t="n">
        <f aca="false">IF(AO16&gt;1000000,(AO16-1000000)*0.3+500000*0.2+250000*0.05,IF(AO16&gt;500000,(AO16-500000)*0.2+250000*0.05,IF(AO16&gt;250000,(AO16-250000)*0.05,0)))</f>
        <v>0</v>
      </c>
      <c r="AT16" s="5"/>
      <c r="AU16" s="3"/>
      <c r="AV16" s="32" t="n">
        <f aca="false">AR16+AT16+AU16-AS16</f>
        <v>0</v>
      </c>
      <c r="AW16" s="4"/>
      <c r="AX16" s="32" t="n">
        <f aca="false">AV16-AW16</f>
        <v>0</v>
      </c>
      <c r="AY16" s="4" t="n">
        <f aca="false">AV16/12</f>
        <v>0</v>
      </c>
      <c r="AZ16" s="5"/>
      <c r="BA16" s="3"/>
      <c r="BB16" s="4"/>
    </row>
    <row r="17" customFormat="false" ht="15" hidden="false" customHeight="false" outlineLevel="0" collapsed="false">
      <c r="A17" s="3" t="s">
        <v>177</v>
      </c>
      <c r="B17" s="5" t="s">
        <v>178</v>
      </c>
      <c r="C17" s="3" t="s">
        <v>71</v>
      </c>
      <c r="D17" s="4" t="n">
        <v>100243255870</v>
      </c>
      <c r="E17" s="3"/>
      <c r="F17" s="3"/>
      <c r="G17" s="3"/>
      <c r="H17" s="4" t="n">
        <f aca="false">SUM(E17:G17)</f>
        <v>0</v>
      </c>
      <c r="I17" s="3"/>
      <c r="J17" s="3"/>
      <c r="K17" s="3"/>
      <c r="L17" s="3"/>
      <c r="M17" s="3"/>
      <c r="N17" s="3"/>
      <c r="O17" s="3"/>
      <c r="P17" s="3"/>
      <c r="Q17" s="29" t="n">
        <f aca="false">SUM(J17:O17)</f>
        <v>0</v>
      </c>
      <c r="R17" s="29" t="n">
        <f aca="false">H17-Q17</f>
        <v>0</v>
      </c>
      <c r="S17" s="3"/>
      <c r="T17" s="3"/>
      <c r="U17" s="3"/>
      <c r="V17" s="28" t="n">
        <f aca="false">SUM(S17:U17)</f>
        <v>0</v>
      </c>
      <c r="W17" s="29" t="n">
        <f aca="false">R17+I17-V17</f>
        <v>0</v>
      </c>
      <c r="X17" s="3"/>
      <c r="Y17" s="3"/>
      <c r="Z17" s="3"/>
      <c r="AA17" s="29" t="n">
        <f aca="false">W17+Z17</f>
        <v>0</v>
      </c>
      <c r="AB17" s="5"/>
      <c r="AC17" s="5"/>
      <c r="AD17" s="5"/>
      <c r="AE17" s="3" t="n">
        <f aca="false">SUM(AB17:AD17)</f>
        <v>0</v>
      </c>
      <c r="AF17" s="5"/>
      <c r="AG17" s="5"/>
      <c r="AH17" s="5"/>
      <c r="AI17" s="5"/>
      <c r="AJ17" s="5"/>
      <c r="AK17" s="5"/>
      <c r="AL17" s="5"/>
      <c r="AM17" s="5"/>
      <c r="AN17" s="3" t="n">
        <f aca="false">SUM(AE17:AM17)</f>
        <v>0</v>
      </c>
      <c r="AO17" s="4" t="n">
        <f aca="false">AA17-AN17</f>
        <v>0</v>
      </c>
      <c r="AP17" s="4"/>
      <c r="AQ17" s="4" t="n">
        <f aca="false">AO17-AP17</f>
        <v>0</v>
      </c>
      <c r="AR17" s="4" t="n">
        <f aca="false">IF(AQ17&gt;AP17,(AP17*0.05)+((AQ17-AP17)*0.2),AQ17*0.05)</f>
        <v>0</v>
      </c>
      <c r="AS17" s="3" t="n">
        <f aca="false">IF(AO17&gt;1000000,(AO17-1000000)*0.3+500000*0.2+250000*0.05,IF(AO17&gt;500000,(AO17-500000)*0.2+250000*0.05,IF(AO17&gt;250000,(AO17-250000)*0.05,0)))</f>
        <v>0</v>
      </c>
      <c r="AT17" s="5"/>
      <c r="AU17" s="3"/>
      <c r="AV17" s="32" t="n">
        <f aca="false">AR17+AT17+AU17-AS17</f>
        <v>0</v>
      </c>
      <c r="AW17" s="4"/>
      <c r="AX17" s="32" t="n">
        <f aca="false">AV17-AW17</f>
        <v>0</v>
      </c>
      <c r="AY17" s="4" t="n">
        <f aca="false">AV17/12</f>
        <v>0</v>
      </c>
      <c r="AZ17" s="5"/>
      <c r="BA17" s="3"/>
      <c r="BB17" s="4"/>
    </row>
    <row r="18" customFormat="false" ht="15" hidden="false" customHeight="false" outlineLevel="0" collapsed="false">
      <c r="A18" s="3" t="s">
        <v>183</v>
      </c>
      <c r="B18" s="5" t="s">
        <v>184</v>
      </c>
      <c r="C18" s="3" t="s">
        <v>71</v>
      </c>
      <c r="D18" s="4" t="n">
        <v>100243255871</v>
      </c>
      <c r="E18" s="3"/>
      <c r="F18" s="3"/>
      <c r="G18" s="3"/>
      <c r="H18" s="4" t="n">
        <f aca="false">SUM(E18:G18)</f>
        <v>0</v>
      </c>
      <c r="I18" s="3"/>
      <c r="J18" s="3"/>
      <c r="K18" s="3"/>
      <c r="L18" s="3"/>
      <c r="M18" s="3"/>
      <c r="N18" s="3"/>
      <c r="O18" s="3"/>
      <c r="P18" s="3"/>
      <c r="Q18" s="29" t="n">
        <f aca="false">SUM(J18:O18)</f>
        <v>0</v>
      </c>
      <c r="R18" s="29" t="n">
        <f aca="false">H18-Q18</f>
        <v>0</v>
      </c>
      <c r="S18" s="3"/>
      <c r="T18" s="3"/>
      <c r="U18" s="3"/>
      <c r="V18" s="28" t="n">
        <f aca="false">SUM(S18:U18)</f>
        <v>0</v>
      </c>
      <c r="W18" s="29" t="n">
        <f aca="false">R18+I18-V18</f>
        <v>0</v>
      </c>
      <c r="X18" s="3"/>
      <c r="Y18" s="3"/>
      <c r="Z18" s="3"/>
      <c r="AA18" s="29" t="n">
        <f aca="false">W18+Z18</f>
        <v>0</v>
      </c>
      <c r="AB18" s="5"/>
      <c r="AC18" s="5"/>
      <c r="AD18" s="5"/>
      <c r="AE18" s="3" t="n">
        <f aca="false">SUM(AB18:AD18)</f>
        <v>0</v>
      </c>
      <c r="AF18" s="5"/>
      <c r="AG18" s="5"/>
      <c r="AH18" s="5"/>
      <c r="AI18" s="5"/>
      <c r="AJ18" s="5"/>
      <c r="AK18" s="5"/>
      <c r="AL18" s="5"/>
      <c r="AM18" s="5"/>
      <c r="AN18" s="3" t="n">
        <f aca="false">SUM(AE18:AM18)</f>
        <v>0</v>
      </c>
      <c r="AO18" s="4" t="n">
        <f aca="false">AA18-AN18</f>
        <v>0</v>
      </c>
      <c r="AP18" s="4"/>
      <c r="AQ18" s="4" t="n">
        <f aca="false">AO18-AP18</f>
        <v>0</v>
      </c>
      <c r="AR18" s="4" t="n">
        <f aca="false">IF(AQ18&gt;AP18,(AP18*0.05)+((AQ18-AP18)*0.2),AQ18*0.05)</f>
        <v>0</v>
      </c>
      <c r="AS18" s="3" t="n">
        <f aca="false">IF(AO18&gt;1000000,(AO18-1000000)*0.3+500000*0.2+250000*0.05,IF(AO18&gt;500000,(AO18-500000)*0.2+250000*0.05,IF(AO18&gt;250000,(AO18-250000)*0.05,0)))</f>
        <v>0</v>
      </c>
      <c r="AT18" s="5"/>
      <c r="AU18" s="3"/>
      <c r="AV18" s="32" t="n">
        <f aca="false">AR18+AT18+AU18-AS18</f>
        <v>0</v>
      </c>
      <c r="AW18" s="4"/>
      <c r="AX18" s="32" t="n">
        <f aca="false">AV18-AW18</f>
        <v>0</v>
      </c>
      <c r="AY18" s="4" t="n">
        <f aca="false">AV18/12</f>
        <v>0</v>
      </c>
      <c r="AZ18" s="5"/>
      <c r="BA18" s="3"/>
      <c r="BB18" s="4"/>
    </row>
    <row r="19" customFormat="false" ht="15" hidden="false" customHeight="false" outlineLevel="0" collapsed="false">
      <c r="A19" s="3" t="s">
        <v>188</v>
      </c>
      <c r="B19" s="5" t="s">
        <v>189</v>
      </c>
      <c r="C19" s="3" t="s">
        <v>71</v>
      </c>
      <c r="D19" s="4" t="n">
        <v>100243255872</v>
      </c>
      <c r="E19" s="3"/>
      <c r="F19" s="3"/>
      <c r="G19" s="3"/>
      <c r="H19" s="4" t="n">
        <f aca="false">SUM(E19:G19)</f>
        <v>0</v>
      </c>
      <c r="I19" s="3"/>
      <c r="J19" s="3"/>
      <c r="K19" s="3"/>
      <c r="L19" s="3"/>
      <c r="M19" s="3"/>
      <c r="N19" s="3"/>
      <c r="O19" s="3"/>
      <c r="P19" s="3"/>
      <c r="Q19" s="29" t="n">
        <f aca="false">SUM(J19:O19)</f>
        <v>0</v>
      </c>
      <c r="R19" s="29" t="n">
        <f aca="false">H19-Q19</f>
        <v>0</v>
      </c>
      <c r="S19" s="3"/>
      <c r="T19" s="3"/>
      <c r="U19" s="3"/>
      <c r="V19" s="28" t="n">
        <f aca="false">SUM(S19:U19)</f>
        <v>0</v>
      </c>
      <c r="W19" s="29" t="n">
        <f aca="false">R19+I19-V19</f>
        <v>0</v>
      </c>
      <c r="X19" s="3"/>
      <c r="Y19" s="3"/>
      <c r="Z19" s="3"/>
      <c r="AA19" s="29" t="n">
        <f aca="false">W19+Z19</f>
        <v>0</v>
      </c>
      <c r="AB19" s="5"/>
      <c r="AC19" s="5"/>
      <c r="AD19" s="5"/>
      <c r="AE19" s="3" t="n">
        <f aca="false">SUM(AB19:AD19)</f>
        <v>0</v>
      </c>
      <c r="AF19" s="5"/>
      <c r="AG19" s="5"/>
      <c r="AH19" s="5"/>
      <c r="AI19" s="5"/>
      <c r="AJ19" s="5"/>
      <c r="AK19" s="5"/>
      <c r="AL19" s="5"/>
      <c r="AM19" s="5"/>
      <c r="AN19" s="3" t="n">
        <f aca="false">SUM(AE19:AM19)</f>
        <v>0</v>
      </c>
      <c r="AO19" s="4" t="n">
        <f aca="false">AA19-AN19</f>
        <v>0</v>
      </c>
      <c r="AP19" s="4"/>
      <c r="AQ19" s="4" t="n">
        <f aca="false">AO19-AP19</f>
        <v>0</v>
      </c>
      <c r="AR19" s="4" t="n">
        <f aca="false">IF(AQ19&gt;AP19,(AP19*0.05)+((AQ19-AP19)*0.2),AQ19*0.05)</f>
        <v>0</v>
      </c>
      <c r="AS19" s="3" t="n">
        <f aca="false">IF(AO19&gt;1000000,(AO19-1000000)*0.3+500000*0.2+250000*0.05,IF(AO19&gt;500000,(AO19-500000)*0.2+250000*0.05,IF(AO19&gt;250000,(AO19-250000)*0.05,0)))</f>
        <v>0</v>
      </c>
      <c r="AT19" s="5"/>
      <c r="AU19" s="3"/>
      <c r="AV19" s="32" t="n">
        <f aca="false">AR19+AT19+AU19-AS19</f>
        <v>0</v>
      </c>
      <c r="AW19" s="4"/>
      <c r="AX19" s="32" t="n">
        <f aca="false">AV19-AW19</f>
        <v>0</v>
      </c>
      <c r="AY19" s="4" t="n">
        <f aca="false">AV19/12</f>
        <v>0</v>
      </c>
      <c r="AZ19" s="5"/>
      <c r="BA19" s="3"/>
      <c r="BB19" s="4"/>
    </row>
    <row r="20" customFormat="false" ht="15" hidden="false" customHeight="false" outlineLevel="0" collapsed="false">
      <c r="A20" s="3" t="s">
        <v>193</v>
      </c>
      <c r="B20" s="5" t="s">
        <v>194</v>
      </c>
      <c r="C20" s="3" t="s">
        <v>71</v>
      </c>
      <c r="D20" s="4" t="n">
        <v>100243255873</v>
      </c>
      <c r="E20" s="3"/>
      <c r="F20" s="3"/>
      <c r="G20" s="3"/>
      <c r="H20" s="4" t="n">
        <f aca="false">SUM(E20:G20)</f>
        <v>0</v>
      </c>
      <c r="I20" s="3"/>
      <c r="J20" s="3"/>
      <c r="K20" s="3"/>
      <c r="L20" s="3"/>
      <c r="M20" s="3"/>
      <c r="N20" s="3"/>
      <c r="O20" s="3"/>
      <c r="P20" s="3"/>
      <c r="Q20" s="29" t="n">
        <f aca="false">SUM(J20:O20)</f>
        <v>0</v>
      </c>
      <c r="R20" s="29" t="n">
        <f aca="false">H20-Q20</f>
        <v>0</v>
      </c>
      <c r="S20" s="3"/>
      <c r="T20" s="3"/>
      <c r="U20" s="3"/>
      <c r="V20" s="28" t="n">
        <f aca="false">SUM(S20:U20)</f>
        <v>0</v>
      </c>
      <c r="W20" s="29" t="n">
        <f aca="false">R20+I20-V20</f>
        <v>0</v>
      </c>
      <c r="X20" s="3"/>
      <c r="Y20" s="3"/>
      <c r="Z20" s="3"/>
      <c r="AA20" s="29" t="n">
        <f aca="false">W20+Z20</f>
        <v>0</v>
      </c>
      <c r="AB20" s="5"/>
      <c r="AC20" s="5"/>
      <c r="AD20" s="5"/>
      <c r="AE20" s="3" t="n">
        <f aca="false">SUM(AB20:AD20)</f>
        <v>0</v>
      </c>
      <c r="AF20" s="5"/>
      <c r="AG20" s="5"/>
      <c r="AH20" s="5"/>
      <c r="AI20" s="5"/>
      <c r="AJ20" s="5"/>
      <c r="AK20" s="5"/>
      <c r="AL20" s="5"/>
      <c r="AM20" s="5"/>
      <c r="AN20" s="3" t="n">
        <f aca="false">SUM(AE20:AM20)</f>
        <v>0</v>
      </c>
      <c r="AO20" s="4" t="n">
        <f aca="false">AA20-AN20</f>
        <v>0</v>
      </c>
      <c r="AP20" s="4"/>
      <c r="AQ20" s="4" t="n">
        <f aca="false">AO20-AP20</f>
        <v>0</v>
      </c>
      <c r="AR20" s="4" t="n">
        <f aca="false">IF(AQ20&gt;AP20,(AP20*0.05)+((AQ20-AP20)*0.2),AQ20*0.05)</f>
        <v>0</v>
      </c>
      <c r="AS20" s="3" t="n">
        <f aca="false">IF(AO20&gt;1000000,(AO20-1000000)*0.3+500000*0.2+250000*0.05,IF(AO20&gt;500000,(AO20-500000)*0.2+250000*0.05,IF(AO20&gt;250000,(AO20-250000)*0.05,0)))</f>
        <v>0</v>
      </c>
      <c r="AT20" s="5"/>
      <c r="AU20" s="3"/>
      <c r="AV20" s="32" t="n">
        <f aca="false">AR20+AT20+AU20-AS20</f>
        <v>0</v>
      </c>
      <c r="AW20" s="4"/>
      <c r="AX20" s="32" t="n">
        <f aca="false">AV20-AW20</f>
        <v>0</v>
      </c>
      <c r="AY20" s="4" t="n">
        <f aca="false">AV20/12</f>
        <v>0</v>
      </c>
      <c r="AZ20" s="5"/>
      <c r="BA20" s="3"/>
      <c r="BB20" s="4"/>
    </row>
    <row r="21" customFormat="false" ht="15" hidden="false" customHeight="false" outlineLevel="0" collapsed="false">
      <c r="A21" s="3" t="s">
        <v>200</v>
      </c>
      <c r="B21" s="5" t="s">
        <v>201</v>
      </c>
      <c r="C21" s="3" t="s">
        <v>71</v>
      </c>
      <c r="D21" s="4" t="n">
        <v>100243255874</v>
      </c>
      <c r="E21" s="3"/>
      <c r="F21" s="3"/>
      <c r="G21" s="3"/>
      <c r="H21" s="4" t="n">
        <f aca="false">SUM(E21:G21)</f>
        <v>0</v>
      </c>
      <c r="I21" s="3"/>
      <c r="J21" s="3"/>
      <c r="K21" s="3"/>
      <c r="L21" s="3"/>
      <c r="M21" s="3"/>
      <c r="N21" s="3"/>
      <c r="O21" s="3"/>
      <c r="P21" s="3"/>
      <c r="Q21" s="29" t="n">
        <f aca="false">SUM(J21:O21)</f>
        <v>0</v>
      </c>
      <c r="R21" s="29" t="n">
        <f aca="false">H21-Q21</f>
        <v>0</v>
      </c>
      <c r="S21" s="3"/>
      <c r="T21" s="3"/>
      <c r="U21" s="3"/>
      <c r="V21" s="28" t="n">
        <f aca="false">SUM(S21:U21)</f>
        <v>0</v>
      </c>
      <c r="W21" s="29" t="n">
        <f aca="false">R21+I21-V21</f>
        <v>0</v>
      </c>
      <c r="X21" s="3"/>
      <c r="Y21" s="3"/>
      <c r="Z21" s="3"/>
      <c r="AA21" s="29" t="n">
        <f aca="false">W21+Z21</f>
        <v>0</v>
      </c>
      <c r="AB21" s="5"/>
      <c r="AC21" s="5"/>
      <c r="AD21" s="5"/>
      <c r="AE21" s="3" t="n">
        <f aca="false">SUM(AB21:AD21)</f>
        <v>0</v>
      </c>
      <c r="AF21" s="5"/>
      <c r="AG21" s="5"/>
      <c r="AH21" s="5"/>
      <c r="AI21" s="5"/>
      <c r="AJ21" s="5"/>
      <c r="AK21" s="5"/>
      <c r="AL21" s="5"/>
      <c r="AM21" s="5"/>
      <c r="AN21" s="3" t="n">
        <f aca="false">SUM(AE21:AM21)</f>
        <v>0</v>
      </c>
      <c r="AO21" s="4" t="n">
        <f aca="false">AA21-AN21</f>
        <v>0</v>
      </c>
      <c r="AP21" s="4"/>
      <c r="AQ21" s="4" t="n">
        <f aca="false">AO21-AP21</f>
        <v>0</v>
      </c>
      <c r="AR21" s="4" t="n">
        <f aca="false">IF(AQ21&gt;AP21,(AP21*0.05)+((AQ21-AP21)*0.2),AQ21*0.05)</f>
        <v>0</v>
      </c>
      <c r="AS21" s="3" t="n">
        <f aca="false">IF(AO21&gt;1000000,(AO21-1000000)*0.3+500000*0.2+250000*0.05,IF(AO21&gt;500000,(AO21-500000)*0.2+250000*0.05,IF(AO21&gt;250000,(AO21-250000)*0.05,0)))</f>
        <v>0</v>
      </c>
      <c r="AT21" s="5"/>
      <c r="AU21" s="3"/>
      <c r="AV21" s="32" t="n">
        <f aca="false">AR21+AT21+AU21-AS21</f>
        <v>0</v>
      </c>
      <c r="AW21" s="4"/>
      <c r="AX21" s="32" t="n">
        <f aca="false">AV21-AW21</f>
        <v>0</v>
      </c>
      <c r="AY21" s="4" t="n">
        <f aca="false">AV21/12</f>
        <v>0</v>
      </c>
      <c r="AZ21" s="5"/>
      <c r="BA21" s="3"/>
      <c r="BB21" s="4"/>
    </row>
    <row r="22" customFormat="false" ht="15" hidden="false" customHeight="false" outlineLevel="0" collapsed="false">
      <c r="A22" s="3" t="s">
        <v>205</v>
      </c>
      <c r="B22" s="5" t="s">
        <v>206</v>
      </c>
      <c r="C22" s="3" t="s">
        <v>71</v>
      </c>
      <c r="D22" s="4" t="n">
        <v>100243255875</v>
      </c>
      <c r="E22" s="3"/>
      <c r="F22" s="3"/>
      <c r="G22" s="3"/>
      <c r="H22" s="4" t="n">
        <f aca="false">SUM(E22:G22)</f>
        <v>0</v>
      </c>
      <c r="I22" s="3"/>
      <c r="J22" s="3"/>
      <c r="K22" s="3"/>
      <c r="L22" s="3"/>
      <c r="M22" s="3"/>
      <c r="N22" s="3"/>
      <c r="O22" s="3"/>
      <c r="P22" s="3"/>
      <c r="Q22" s="29" t="n">
        <f aca="false">SUM(J22:O22)</f>
        <v>0</v>
      </c>
      <c r="R22" s="29" t="n">
        <f aca="false">H22-Q22</f>
        <v>0</v>
      </c>
      <c r="S22" s="3"/>
      <c r="T22" s="3"/>
      <c r="U22" s="3"/>
      <c r="V22" s="28" t="n">
        <f aca="false">SUM(S22:U22)</f>
        <v>0</v>
      </c>
      <c r="W22" s="29" t="n">
        <f aca="false">R22+I22-V22</f>
        <v>0</v>
      </c>
      <c r="X22" s="3"/>
      <c r="Y22" s="3"/>
      <c r="Z22" s="3"/>
      <c r="AA22" s="29" t="n">
        <f aca="false">W22+Z22</f>
        <v>0</v>
      </c>
      <c r="AB22" s="5"/>
      <c r="AC22" s="5"/>
      <c r="AD22" s="5"/>
      <c r="AE22" s="3" t="n">
        <f aca="false">SUM(AB22:AD22)</f>
        <v>0</v>
      </c>
      <c r="AF22" s="5"/>
      <c r="AG22" s="5"/>
      <c r="AH22" s="5"/>
      <c r="AI22" s="5"/>
      <c r="AJ22" s="5"/>
      <c r="AK22" s="5"/>
      <c r="AL22" s="5"/>
      <c r="AM22" s="5"/>
      <c r="AN22" s="3" t="n">
        <f aca="false">SUM(AE22:AM22)</f>
        <v>0</v>
      </c>
      <c r="AO22" s="4" t="n">
        <f aca="false">AA22-AN22</f>
        <v>0</v>
      </c>
      <c r="AP22" s="4"/>
      <c r="AQ22" s="4" t="n">
        <f aca="false">AO22-AP22</f>
        <v>0</v>
      </c>
      <c r="AR22" s="4" t="n">
        <f aca="false">IF(AQ22&gt;AP22,(AP22*0.05)+((AQ22-AP22)*0.2),AQ22*0.05)</f>
        <v>0</v>
      </c>
      <c r="AS22" s="3" t="n">
        <f aca="false">IF(AO22&gt;1000000,(AO22-1000000)*0.3+500000*0.2+250000*0.05,IF(AO22&gt;500000,(AO22-500000)*0.2+250000*0.05,IF(AO22&gt;250000,(AO22-250000)*0.05,0)))</f>
        <v>0</v>
      </c>
      <c r="AT22" s="5"/>
      <c r="AU22" s="3"/>
      <c r="AV22" s="32" t="n">
        <f aca="false">AR22+AT22+AU22-AS22</f>
        <v>0</v>
      </c>
      <c r="AW22" s="4"/>
      <c r="AX22" s="32" t="n">
        <f aca="false">AV22-AW22</f>
        <v>0</v>
      </c>
      <c r="AY22" s="4" t="n">
        <f aca="false">AV22/12</f>
        <v>0</v>
      </c>
      <c r="AZ22" s="5"/>
      <c r="BA22" s="3"/>
      <c r="BB22" s="4"/>
    </row>
    <row r="23" customFormat="false" ht="15" hidden="false" customHeight="false" outlineLevel="0" collapsed="false">
      <c r="A23" s="3" t="s">
        <v>210</v>
      </c>
      <c r="B23" s="5" t="s">
        <v>211</v>
      </c>
      <c r="C23" s="3" t="s">
        <v>71</v>
      </c>
      <c r="D23" s="4" t="n">
        <v>100243255876</v>
      </c>
      <c r="E23" s="3"/>
      <c r="F23" s="3"/>
      <c r="G23" s="3"/>
      <c r="H23" s="4" t="n">
        <f aca="false">SUM(E23:G23)</f>
        <v>0</v>
      </c>
      <c r="I23" s="3"/>
      <c r="J23" s="3"/>
      <c r="K23" s="3"/>
      <c r="L23" s="3"/>
      <c r="M23" s="3"/>
      <c r="N23" s="3"/>
      <c r="O23" s="3"/>
      <c r="P23" s="3"/>
      <c r="Q23" s="29" t="n">
        <f aca="false">SUM(J23:O23)</f>
        <v>0</v>
      </c>
      <c r="R23" s="29" t="n">
        <f aca="false">H23-Q23</f>
        <v>0</v>
      </c>
      <c r="S23" s="3"/>
      <c r="T23" s="3"/>
      <c r="U23" s="3"/>
      <c r="V23" s="28" t="n">
        <f aca="false">SUM(S23:U23)</f>
        <v>0</v>
      </c>
      <c r="W23" s="29" t="n">
        <f aca="false">R23+I23-V23</f>
        <v>0</v>
      </c>
      <c r="X23" s="3"/>
      <c r="Y23" s="3"/>
      <c r="Z23" s="3"/>
      <c r="AA23" s="29" t="n">
        <f aca="false">W23+Z23</f>
        <v>0</v>
      </c>
      <c r="AB23" s="5"/>
      <c r="AC23" s="5"/>
      <c r="AD23" s="5"/>
      <c r="AE23" s="3" t="n">
        <f aca="false">SUM(AB23:AD23)</f>
        <v>0</v>
      </c>
      <c r="AF23" s="5"/>
      <c r="AG23" s="5"/>
      <c r="AH23" s="5"/>
      <c r="AI23" s="5"/>
      <c r="AJ23" s="5"/>
      <c r="AK23" s="5"/>
      <c r="AL23" s="5"/>
      <c r="AM23" s="5"/>
      <c r="AN23" s="3" t="n">
        <f aca="false">SUM(AE23:AM23)</f>
        <v>0</v>
      </c>
      <c r="AO23" s="4" t="n">
        <f aca="false">AA23-AN23</f>
        <v>0</v>
      </c>
      <c r="AP23" s="4"/>
      <c r="AQ23" s="4" t="n">
        <f aca="false">AO23-AP23</f>
        <v>0</v>
      </c>
      <c r="AR23" s="4" t="n">
        <f aca="false">IF(AQ23&gt;AP23,(AP23*0.05)+((AQ23-AP23)*0.2),AQ23*0.05)</f>
        <v>0</v>
      </c>
      <c r="AS23" s="3" t="n">
        <f aca="false">IF(AO23&gt;1000000,(AO23-1000000)*0.3+500000*0.2+250000*0.05,IF(AO23&gt;500000,(AO23-500000)*0.2+250000*0.05,IF(AO23&gt;250000,(AO23-250000)*0.05,0)))</f>
        <v>0</v>
      </c>
      <c r="AT23" s="5"/>
      <c r="AU23" s="3"/>
      <c r="AV23" s="32" t="n">
        <f aca="false">AR23+AT23+AU23-AS23</f>
        <v>0</v>
      </c>
      <c r="AW23" s="4"/>
      <c r="AX23" s="32" t="n">
        <f aca="false">AV23-AW23</f>
        <v>0</v>
      </c>
      <c r="AY23" s="4" t="n">
        <f aca="false">AV23/12</f>
        <v>0</v>
      </c>
      <c r="AZ23" s="5"/>
      <c r="BA23" s="3"/>
      <c r="BB23" s="4"/>
    </row>
    <row r="24" customFormat="false" ht="15" hidden="false" customHeight="false" outlineLevel="0" collapsed="false">
      <c r="A24" s="3" t="s">
        <v>215</v>
      </c>
      <c r="B24" s="5" t="s">
        <v>216</v>
      </c>
      <c r="C24" s="3" t="s">
        <v>71</v>
      </c>
      <c r="D24" s="4" t="n">
        <v>100243255877</v>
      </c>
      <c r="E24" s="3"/>
      <c r="F24" s="3"/>
      <c r="G24" s="3"/>
      <c r="H24" s="4" t="n">
        <f aca="false">SUM(E24:G24)</f>
        <v>0</v>
      </c>
      <c r="I24" s="3"/>
      <c r="J24" s="3"/>
      <c r="K24" s="3"/>
      <c r="L24" s="3"/>
      <c r="M24" s="3"/>
      <c r="N24" s="3"/>
      <c r="O24" s="3"/>
      <c r="P24" s="3"/>
      <c r="Q24" s="29" t="n">
        <f aca="false">SUM(J24:O24)</f>
        <v>0</v>
      </c>
      <c r="R24" s="29" t="n">
        <f aca="false">H24-Q24</f>
        <v>0</v>
      </c>
      <c r="S24" s="3"/>
      <c r="T24" s="3"/>
      <c r="U24" s="3"/>
      <c r="V24" s="28" t="n">
        <f aca="false">SUM(S24:U24)</f>
        <v>0</v>
      </c>
      <c r="W24" s="29" t="n">
        <f aca="false">R24+I24-V24</f>
        <v>0</v>
      </c>
      <c r="X24" s="3"/>
      <c r="Y24" s="3"/>
      <c r="Z24" s="3"/>
      <c r="AA24" s="29" t="n">
        <f aca="false">W24+Z24</f>
        <v>0</v>
      </c>
      <c r="AB24" s="5"/>
      <c r="AC24" s="5"/>
      <c r="AD24" s="5"/>
      <c r="AE24" s="3" t="n">
        <f aca="false">SUM(AB24:AD24)</f>
        <v>0</v>
      </c>
      <c r="AF24" s="5"/>
      <c r="AG24" s="5"/>
      <c r="AH24" s="5"/>
      <c r="AI24" s="5"/>
      <c r="AJ24" s="5"/>
      <c r="AK24" s="5"/>
      <c r="AL24" s="5"/>
      <c r="AM24" s="5"/>
      <c r="AN24" s="3" t="n">
        <f aca="false">SUM(AE24:AM24)</f>
        <v>0</v>
      </c>
      <c r="AO24" s="4" t="n">
        <f aca="false">AA24-AN24</f>
        <v>0</v>
      </c>
      <c r="AP24" s="4"/>
      <c r="AQ24" s="4" t="n">
        <f aca="false">AO24-AP24</f>
        <v>0</v>
      </c>
      <c r="AR24" s="4" t="n">
        <f aca="false">IF(AQ24&gt;AP24,(AP24*0.05)+((AQ24-AP24)*0.2),AQ24*0.05)</f>
        <v>0</v>
      </c>
      <c r="AS24" s="3" t="n">
        <f aca="false">IF(AO24&gt;1000000,(AO24-1000000)*0.3+500000*0.2+250000*0.05,IF(AO24&gt;500000,(AO24-500000)*0.2+250000*0.05,IF(AO24&gt;250000,(AO24-250000)*0.05,0)))</f>
        <v>0</v>
      </c>
      <c r="AT24" s="5"/>
      <c r="AU24" s="3"/>
      <c r="AV24" s="32" t="n">
        <f aca="false">AR24+AT24+AU24-AS24</f>
        <v>0</v>
      </c>
      <c r="AW24" s="4"/>
      <c r="AX24" s="32" t="n">
        <f aca="false">AV24-AW24</f>
        <v>0</v>
      </c>
      <c r="AY24" s="4" t="n">
        <f aca="false">AV24/12</f>
        <v>0</v>
      </c>
      <c r="AZ24" s="5"/>
      <c r="BA24" s="3"/>
      <c r="BB24" s="4"/>
    </row>
    <row r="25" customFormat="false" ht="15" hidden="false" customHeight="false" outlineLevel="0" collapsed="false">
      <c r="A25" s="3" t="s">
        <v>220</v>
      </c>
      <c r="B25" s="5" t="s">
        <v>221</v>
      </c>
      <c r="C25" s="3" t="s">
        <v>71</v>
      </c>
      <c r="D25" s="4" t="n">
        <v>100243255878</v>
      </c>
      <c r="E25" s="3"/>
      <c r="F25" s="3"/>
      <c r="G25" s="3"/>
      <c r="H25" s="4" t="n">
        <f aca="false">SUM(E25:G25)</f>
        <v>0</v>
      </c>
      <c r="I25" s="3"/>
      <c r="J25" s="3"/>
      <c r="K25" s="3"/>
      <c r="L25" s="3"/>
      <c r="M25" s="3"/>
      <c r="N25" s="3"/>
      <c r="O25" s="3"/>
      <c r="P25" s="3"/>
      <c r="Q25" s="29" t="n">
        <f aca="false">SUM(J25:O25)</f>
        <v>0</v>
      </c>
      <c r="R25" s="29" t="n">
        <f aca="false">H25-Q25</f>
        <v>0</v>
      </c>
      <c r="S25" s="3"/>
      <c r="T25" s="3"/>
      <c r="U25" s="3"/>
      <c r="V25" s="28" t="n">
        <f aca="false">SUM(S25:U25)</f>
        <v>0</v>
      </c>
      <c r="W25" s="29" t="n">
        <f aca="false">R25+I25-V25</f>
        <v>0</v>
      </c>
      <c r="X25" s="3"/>
      <c r="Y25" s="3"/>
      <c r="Z25" s="3"/>
      <c r="AA25" s="29" t="n">
        <f aca="false">W25+Z25</f>
        <v>0</v>
      </c>
      <c r="AB25" s="5"/>
      <c r="AC25" s="5"/>
      <c r="AD25" s="5"/>
      <c r="AE25" s="3" t="n">
        <f aca="false">SUM(AB25:AD25)</f>
        <v>0</v>
      </c>
      <c r="AF25" s="5"/>
      <c r="AG25" s="5"/>
      <c r="AH25" s="5"/>
      <c r="AI25" s="5"/>
      <c r="AJ25" s="5"/>
      <c r="AK25" s="5"/>
      <c r="AL25" s="5"/>
      <c r="AM25" s="5"/>
      <c r="AN25" s="3" t="n">
        <f aca="false">SUM(AE25:AM25)</f>
        <v>0</v>
      </c>
      <c r="AO25" s="4" t="n">
        <f aca="false">AA25-AN25</f>
        <v>0</v>
      </c>
      <c r="AP25" s="4"/>
      <c r="AQ25" s="4" t="n">
        <f aca="false">AO25-AP25</f>
        <v>0</v>
      </c>
      <c r="AR25" s="4" t="n">
        <f aca="false">IF(AQ25&gt;AP25,(AP25*0.05)+((AQ25-AP25)*0.2),AQ25*0.05)</f>
        <v>0</v>
      </c>
      <c r="AS25" s="3" t="n">
        <f aca="false">IF(AO25&gt;1000000,(AO25-1000000)*0.3+500000*0.2+250000*0.05,IF(AO25&gt;500000,(AO25-500000)*0.2+250000*0.05,IF(AO25&gt;250000,(AO25-250000)*0.05,0)))</f>
        <v>0</v>
      </c>
      <c r="AT25" s="5"/>
      <c r="AU25" s="3"/>
      <c r="AV25" s="32" t="n">
        <f aca="false">AR25+AT25+AU25-AS25</f>
        <v>0</v>
      </c>
      <c r="AW25" s="4"/>
      <c r="AX25" s="32" t="n">
        <f aca="false">AV25-AW25</f>
        <v>0</v>
      </c>
      <c r="AY25" s="4" t="n">
        <f aca="false">AV25/12</f>
        <v>0</v>
      </c>
      <c r="AZ25" s="5"/>
      <c r="BA25" s="3"/>
      <c r="BB25" s="4"/>
    </row>
    <row r="26" customFormat="false" ht="15" hidden="false" customHeight="false" outlineLevel="0" collapsed="false">
      <c r="A26" s="3" t="s">
        <v>226</v>
      </c>
      <c r="B26" s="5" t="s">
        <v>227</v>
      </c>
      <c r="C26" s="3" t="s">
        <v>71</v>
      </c>
      <c r="D26" s="4" t="n">
        <v>100243255879</v>
      </c>
      <c r="E26" s="3"/>
      <c r="F26" s="3"/>
      <c r="G26" s="3"/>
      <c r="H26" s="4" t="n">
        <f aca="false">SUM(E26:G26)</f>
        <v>0</v>
      </c>
      <c r="I26" s="3"/>
      <c r="J26" s="3"/>
      <c r="K26" s="3"/>
      <c r="L26" s="3"/>
      <c r="M26" s="3"/>
      <c r="N26" s="3"/>
      <c r="O26" s="3"/>
      <c r="P26" s="3"/>
      <c r="Q26" s="29" t="n">
        <f aca="false">SUM(J26:O26)</f>
        <v>0</v>
      </c>
      <c r="R26" s="29" t="n">
        <f aca="false">H26-Q26</f>
        <v>0</v>
      </c>
      <c r="S26" s="3"/>
      <c r="T26" s="3"/>
      <c r="U26" s="3"/>
      <c r="V26" s="28" t="n">
        <f aca="false">SUM(S26:U26)</f>
        <v>0</v>
      </c>
      <c r="W26" s="29" t="n">
        <f aca="false">R26+I26-V26</f>
        <v>0</v>
      </c>
      <c r="X26" s="3"/>
      <c r="Y26" s="3"/>
      <c r="Z26" s="3"/>
      <c r="AA26" s="29" t="n">
        <f aca="false">W26+Z26</f>
        <v>0</v>
      </c>
      <c r="AB26" s="5"/>
      <c r="AC26" s="5"/>
      <c r="AD26" s="5"/>
      <c r="AE26" s="3" t="n">
        <f aca="false">SUM(AB26:AD26)</f>
        <v>0</v>
      </c>
      <c r="AF26" s="5"/>
      <c r="AG26" s="5"/>
      <c r="AH26" s="5"/>
      <c r="AI26" s="5"/>
      <c r="AJ26" s="5"/>
      <c r="AK26" s="5"/>
      <c r="AL26" s="5"/>
      <c r="AM26" s="5"/>
      <c r="AN26" s="3" t="n">
        <f aca="false">SUM(AE26:AM26)</f>
        <v>0</v>
      </c>
      <c r="AO26" s="4" t="n">
        <f aca="false">AA26-AN26</f>
        <v>0</v>
      </c>
      <c r="AP26" s="4"/>
      <c r="AQ26" s="4" t="n">
        <f aca="false">AO26-AP26</f>
        <v>0</v>
      </c>
      <c r="AR26" s="4" t="n">
        <f aca="false">IF(AQ26&gt;AP26,(AP26*0.05)+((AQ26-AP26)*0.2),AQ26*0.05)</f>
        <v>0</v>
      </c>
      <c r="AS26" s="3" t="n">
        <f aca="false">IF(AO26&gt;1000000,(AO26-1000000)*0.3+500000*0.2+250000*0.05,IF(AO26&gt;500000,(AO26-500000)*0.2+250000*0.05,IF(AO26&gt;250000,(AO26-250000)*0.05,0)))</f>
        <v>0</v>
      </c>
      <c r="AT26" s="5"/>
      <c r="AU26" s="3"/>
      <c r="AV26" s="32" t="n">
        <f aca="false">AR26+AT26+AU26-AS26</f>
        <v>0</v>
      </c>
      <c r="AW26" s="4"/>
      <c r="AX26" s="32" t="n">
        <f aca="false">AV26-AW26</f>
        <v>0</v>
      </c>
      <c r="AY26" s="4" t="n">
        <f aca="false">AV26/12</f>
        <v>0</v>
      </c>
      <c r="AZ26" s="5"/>
      <c r="BA26" s="3"/>
      <c r="BB26" s="4"/>
    </row>
    <row r="27" customFormat="false" ht="15" hidden="false" customHeight="false" outlineLevel="0" collapsed="false">
      <c r="A27" s="3" t="s">
        <v>232</v>
      </c>
      <c r="B27" s="5" t="s">
        <v>233</v>
      </c>
      <c r="C27" s="3" t="s">
        <v>71</v>
      </c>
      <c r="D27" s="4" t="n">
        <v>100243255880</v>
      </c>
      <c r="E27" s="3"/>
      <c r="F27" s="3"/>
      <c r="G27" s="3"/>
      <c r="H27" s="4" t="n">
        <f aca="false">SUM(E27:G27)</f>
        <v>0</v>
      </c>
      <c r="I27" s="3"/>
      <c r="J27" s="3"/>
      <c r="K27" s="3"/>
      <c r="L27" s="3"/>
      <c r="M27" s="3"/>
      <c r="N27" s="3"/>
      <c r="O27" s="3"/>
      <c r="P27" s="3"/>
      <c r="Q27" s="29" t="n">
        <f aca="false">SUM(J27:O27)</f>
        <v>0</v>
      </c>
      <c r="R27" s="29" t="n">
        <f aca="false">H27-Q27</f>
        <v>0</v>
      </c>
      <c r="S27" s="3"/>
      <c r="T27" s="3"/>
      <c r="U27" s="3"/>
      <c r="V27" s="28" t="n">
        <f aca="false">SUM(S27:U27)</f>
        <v>0</v>
      </c>
      <c r="W27" s="29" t="n">
        <f aca="false">R27+I27-V27</f>
        <v>0</v>
      </c>
      <c r="X27" s="3"/>
      <c r="Y27" s="3"/>
      <c r="Z27" s="3"/>
      <c r="AA27" s="29" t="n">
        <f aca="false">W27+Z27</f>
        <v>0</v>
      </c>
      <c r="AB27" s="5"/>
      <c r="AC27" s="5"/>
      <c r="AD27" s="5"/>
      <c r="AE27" s="3" t="n">
        <f aca="false">SUM(AB27:AD27)</f>
        <v>0</v>
      </c>
      <c r="AF27" s="5"/>
      <c r="AG27" s="5"/>
      <c r="AH27" s="5"/>
      <c r="AI27" s="5"/>
      <c r="AJ27" s="5"/>
      <c r="AK27" s="5"/>
      <c r="AL27" s="5"/>
      <c r="AM27" s="5"/>
      <c r="AN27" s="3" t="n">
        <f aca="false">SUM(AE27:AM27)</f>
        <v>0</v>
      </c>
      <c r="AO27" s="4" t="n">
        <f aca="false">AA27-AN27</f>
        <v>0</v>
      </c>
      <c r="AP27" s="4"/>
      <c r="AQ27" s="4" t="n">
        <f aca="false">AO27-AP27</f>
        <v>0</v>
      </c>
      <c r="AR27" s="4" t="n">
        <f aca="false">IF(AQ27&gt;AP27,(AP27*0.05)+((AQ27-AP27)*0.2),AQ27*0.05)</f>
        <v>0</v>
      </c>
      <c r="AS27" s="3" t="n">
        <f aca="false">IF(AO27&gt;1000000,(AO27-1000000)*0.3+500000*0.2+250000*0.05,IF(AO27&gt;500000,(AO27-500000)*0.2+250000*0.05,IF(AO27&gt;250000,(AO27-250000)*0.05,0)))</f>
        <v>0</v>
      </c>
      <c r="AT27" s="5"/>
      <c r="AU27" s="3"/>
      <c r="AV27" s="32" t="n">
        <f aca="false">AR27+AT27+AU27-AS27</f>
        <v>0</v>
      </c>
      <c r="AW27" s="4"/>
      <c r="AX27" s="32" t="n">
        <f aca="false">AV27-AW27</f>
        <v>0</v>
      </c>
      <c r="AY27" s="4" t="n">
        <f aca="false">AV27/12</f>
        <v>0</v>
      </c>
      <c r="AZ27" s="5"/>
      <c r="BA27" s="3"/>
      <c r="BB27" s="4"/>
    </row>
    <row r="28" customFormat="false" ht="15" hidden="false" customHeight="false" outlineLevel="0" collapsed="false">
      <c r="A28" s="3" t="s">
        <v>238</v>
      </c>
      <c r="B28" s="5" t="s">
        <v>239</v>
      </c>
      <c r="C28" s="3" t="s">
        <v>71</v>
      </c>
      <c r="D28" s="4" t="n">
        <v>100243255881</v>
      </c>
      <c r="E28" s="3"/>
      <c r="F28" s="3"/>
      <c r="G28" s="3"/>
      <c r="H28" s="4" t="n">
        <f aca="false">SUM(E28:G28)</f>
        <v>0</v>
      </c>
      <c r="I28" s="3"/>
      <c r="J28" s="3"/>
      <c r="K28" s="3"/>
      <c r="L28" s="3"/>
      <c r="M28" s="3"/>
      <c r="N28" s="3"/>
      <c r="O28" s="3"/>
      <c r="P28" s="3"/>
      <c r="Q28" s="29" t="n">
        <f aca="false">SUM(J28:O28)</f>
        <v>0</v>
      </c>
      <c r="R28" s="29" t="n">
        <f aca="false">H28-Q28</f>
        <v>0</v>
      </c>
      <c r="S28" s="3"/>
      <c r="T28" s="3"/>
      <c r="U28" s="3"/>
      <c r="V28" s="28" t="n">
        <f aca="false">SUM(S28:U28)</f>
        <v>0</v>
      </c>
      <c r="W28" s="29" t="n">
        <f aca="false">R28+I28-V28</f>
        <v>0</v>
      </c>
      <c r="X28" s="3"/>
      <c r="Y28" s="3"/>
      <c r="Z28" s="3"/>
      <c r="AA28" s="29" t="n">
        <f aca="false">W28+Z28</f>
        <v>0</v>
      </c>
      <c r="AB28" s="5"/>
      <c r="AC28" s="5"/>
      <c r="AD28" s="5"/>
      <c r="AE28" s="3" t="n">
        <f aca="false">SUM(AB28:AD28)</f>
        <v>0</v>
      </c>
      <c r="AF28" s="5"/>
      <c r="AG28" s="5"/>
      <c r="AH28" s="5"/>
      <c r="AI28" s="5"/>
      <c r="AJ28" s="5"/>
      <c r="AK28" s="5"/>
      <c r="AL28" s="5"/>
      <c r="AM28" s="5"/>
      <c r="AN28" s="3" t="n">
        <f aca="false">SUM(AE28:AM28)</f>
        <v>0</v>
      </c>
      <c r="AO28" s="4" t="n">
        <f aca="false">AA28-AN28</f>
        <v>0</v>
      </c>
      <c r="AP28" s="4"/>
      <c r="AQ28" s="4" t="n">
        <f aca="false">AO28-AP28</f>
        <v>0</v>
      </c>
      <c r="AR28" s="4" t="n">
        <f aca="false">IF(AQ28&gt;AP28,(AP28*0.05)+((AQ28-AP28)*0.2),AQ28*0.05)</f>
        <v>0</v>
      </c>
      <c r="AS28" s="3" t="n">
        <f aca="false">IF(AO28&gt;1000000,(AO28-1000000)*0.3+500000*0.2+250000*0.05,IF(AO28&gt;500000,(AO28-500000)*0.2+250000*0.05,IF(AO28&gt;250000,(AO28-250000)*0.05,0)))</f>
        <v>0</v>
      </c>
      <c r="AT28" s="5"/>
      <c r="AU28" s="3"/>
      <c r="AV28" s="32" t="n">
        <f aca="false">AR28+AT28+AU28-AS28</f>
        <v>0</v>
      </c>
      <c r="AW28" s="4"/>
      <c r="AX28" s="32" t="n">
        <f aca="false">AV28-AW28</f>
        <v>0</v>
      </c>
      <c r="AY28" s="4" t="n">
        <f aca="false">AV28/12</f>
        <v>0</v>
      </c>
      <c r="AZ28" s="5"/>
      <c r="BA28" s="3"/>
      <c r="BB28" s="4"/>
    </row>
    <row r="29" customFormat="false" ht="15" hidden="false" customHeight="false" outlineLevel="0" collapsed="false">
      <c r="A29" s="3" t="s">
        <v>285</v>
      </c>
      <c r="B29" s="5" t="s">
        <v>286</v>
      </c>
      <c r="C29" s="3" t="s">
        <v>287</v>
      </c>
      <c r="D29" s="4" t="n">
        <v>100243255882</v>
      </c>
      <c r="E29" s="3"/>
      <c r="F29" s="3"/>
      <c r="G29" s="3"/>
      <c r="H29" s="4" t="n">
        <f aca="false">SUM(E29:G29)</f>
        <v>0</v>
      </c>
      <c r="I29" s="3"/>
      <c r="J29" s="3"/>
      <c r="K29" s="3"/>
      <c r="L29" s="3"/>
      <c r="M29" s="3"/>
      <c r="N29" s="3"/>
      <c r="O29" s="3"/>
      <c r="P29" s="3"/>
      <c r="Q29" s="29" t="n">
        <f aca="false">SUM(J29:O29)</f>
        <v>0</v>
      </c>
      <c r="R29" s="29" t="n">
        <f aca="false">H29-Q29</f>
        <v>0</v>
      </c>
      <c r="S29" s="3"/>
      <c r="T29" s="3"/>
      <c r="U29" s="3"/>
      <c r="V29" s="28" t="n">
        <f aca="false">SUM(S29:U29)</f>
        <v>0</v>
      </c>
      <c r="W29" s="29" t="n">
        <f aca="false">R29+I29-V29</f>
        <v>0</v>
      </c>
      <c r="X29" s="3"/>
      <c r="Y29" s="3"/>
      <c r="Z29" s="3"/>
      <c r="AA29" s="29" t="n">
        <f aca="false">W29+Z29</f>
        <v>0</v>
      </c>
      <c r="AB29" s="5"/>
      <c r="AC29" s="5"/>
      <c r="AD29" s="5"/>
      <c r="AE29" s="3" t="n">
        <f aca="false">SUM(AB29:AD29)</f>
        <v>0</v>
      </c>
      <c r="AF29" s="5"/>
      <c r="AG29" s="5"/>
      <c r="AH29" s="5"/>
      <c r="AI29" s="5"/>
      <c r="AJ29" s="5"/>
      <c r="AK29" s="5"/>
      <c r="AL29" s="5"/>
      <c r="AM29" s="5"/>
      <c r="AN29" s="3" t="n">
        <f aca="false">SUM(AE29:AM29)</f>
        <v>0</v>
      </c>
      <c r="AO29" s="4" t="n">
        <f aca="false">AA29-AN29</f>
        <v>0</v>
      </c>
      <c r="AP29" s="4"/>
      <c r="AQ29" s="4" t="n">
        <f aca="false">AO29-AP29</f>
        <v>0</v>
      </c>
      <c r="AR29" s="4" t="n">
        <f aca="false">IF(AQ29&gt;AP29,(AP29*0.05)+((AQ29-AP29)*0.2),AQ29*0.05)</f>
        <v>0</v>
      </c>
      <c r="AS29" s="3" t="n">
        <f aca="false">IF(AO29&gt;1000000,(AO29-1000000)*0.3+500000*0.2+250000*0.05,IF(AO29&gt;500000,(AO29-500000)*0.2+250000*0.05,IF(AO29&gt;250000,(AO29-250000)*0.05,0)))</f>
        <v>0</v>
      </c>
      <c r="AT29" s="5"/>
      <c r="AU29" s="3"/>
      <c r="AV29" s="32" t="n">
        <f aca="false">AR29+AT29+AU29-AS29</f>
        <v>0</v>
      </c>
      <c r="AW29" s="4"/>
      <c r="AX29" s="32" t="n">
        <f aca="false">AV29-AW29</f>
        <v>0</v>
      </c>
      <c r="AY29" s="4" t="n">
        <f aca="false">AV29/12</f>
        <v>0</v>
      </c>
      <c r="AZ29" s="5"/>
      <c r="BA29" s="3"/>
      <c r="BB29" s="4"/>
    </row>
    <row r="30" customFormat="false" ht="15" hidden="false" customHeight="false" outlineLevel="0" collapsed="false">
      <c r="A30" s="3" t="s">
        <v>288</v>
      </c>
      <c r="B30" s="5" t="s">
        <v>289</v>
      </c>
      <c r="C30" s="3" t="s">
        <v>290</v>
      </c>
      <c r="D30" s="4" t="n">
        <v>100243255883</v>
      </c>
      <c r="E30" s="3"/>
      <c r="F30" s="3"/>
      <c r="G30" s="3"/>
      <c r="H30" s="4" t="n">
        <f aca="false">SUM(E30:G30)</f>
        <v>0</v>
      </c>
      <c r="I30" s="3"/>
      <c r="J30" s="3"/>
      <c r="K30" s="3"/>
      <c r="L30" s="3"/>
      <c r="M30" s="3"/>
      <c r="N30" s="3"/>
      <c r="O30" s="3"/>
      <c r="P30" s="3"/>
      <c r="Q30" s="29" t="n">
        <f aca="false">SUM(J30:O30)</f>
        <v>0</v>
      </c>
      <c r="R30" s="29" t="n">
        <f aca="false">H30-Q30</f>
        <v>0</v>
      </c>
      <c r="S30" s="3"/>
      <c r="T30" s="3"/>
      <c r="U30" s="3"/>
      <c r="V30" s="28" t="n">
        <f aca="false">SUM(S30:U30)</f>
        <v>0</v>
      </c>
      <c r="W30" s="29" t="n">
        <f aca="false">R30+I30-V30</f>
        <v>0</v>
      </c>
      <c r="X30" s="3"/>
      <c r="Y30" s="3"/>
      <c r="Z30" s="3"/>
      <c r="AA30" s="29" t="n">
        <f aca="false">W30+Z30</f>
        <v>0</v>
      </c>
      <c r="AB30" s="5"/>
      <c r="AC30" s="5"/>
      <c r="AD30" s="5"/>
      <c r="AE30" s="3" t="n">
        <f aca="false">SUM(AB30:AD30)</f>
        <v>0</v>
      </c>
      <c r="AF30" s="5"/>
      <c r="AG30" s="5"/>
      <c r="AH30" s="5"/>
      <c r="AI30" s="5"/>
      <c r="AJ30" s="5"/>
      <c r="AK30" s="5"/>
      <c r="AL30" s="5"/>
      <c r="AM30" s="5"/>
      <c r="AN30" s="3" t="n">
        <f aca="false">SUM(AE30:AM30)</f>
        <v>0</v>
      </c>
      <c r="AO30" s="4" t="n">
        <f aca="false">AA30-AN30</f>
        <v>0</v>
      </c>
      <c r="AP30" s="4"/>
      <c r="AQ30" s="4" t="n">
        <f aca="false">AO30-AP30</f>
        <v>0</v>
      </c>
      <c r="AR30" s="4" t="n">
        <f aca="false">IF(AQ30&gt;AP30,(AP30*0.05)+((AQ30-AP30)*0.2),AQ30*0.05)</f>
        <v>0</v>
      </c>
      <c r="AS30" s="3" t="n">
        <f aca="false">IF(AO30&gt;1000000,(AO30-1000000)*0.3+500000*0.2+250000*0.05,IF(AO30&gt;500000,(AO30-500000)*0.2+250000*0.05,IF(AO30&gt;250000,(AO30-250000)*0.05,0)))</f>
        <v>0</v>
      </c>
      <c r="AT30" s="5"/>
      <c r="AU30" s="3"/>
      <c r="AV30" s="32" t="n">
        <f aca="false">AR30+AT30+AU30-AS30</f>
        <v>0</v>
      </c>
      <c r="AW30" s="4"/>
      <c r="AX30" s="32" t="n">
        <f aca="false">AV30-AW30</f>
        <v>0</v>
      </c>
      <c r="AY30" s="4" t="n">
        <f aca="false">AV30/12</f>
        <v>0</v>
      </c>
      <c r="AZ30" s="5"/>
      <c r="BA30" s="3"/>
      <c r="BB30" s="4"/>
    </row>
    <row r="31" customFormat="false" ht="15" hidden="false" customHeight="false" outlineLevel="0" collapsed="false">
      <c r="A31" s="3" t="s">
        <v>245</v>
      </c>
      <c r="B31" s="3" t="s">
        <v>246</v>
      </c>
      <c r="C31" s="3" t="s">
        <v>71</v>
      </c>
      <c r="D31" s="4" t="n">
        <v>100243255861</v>
      </c>
      <c r="E31" s="3"/>
      <c r="F31" s="3"/>
      <c r="G31" s="3"/>
      <c r="H31" s="4" t="n">
        <f aca="false">SUM(E31:G31)</f>
        <v>0</v>
      </c>
      <c r="I31" s="3"/>
      <c r="J31" s="3"/>
      <c r="K31" s="3"/>
      <c r="L31" s="3"/>
      <c r="M31" s="3"/>
      <c r="N31" s="3"/>
      <c r="O31" s="3"/>
      <c r="P31" s="3"/>
      <c r="Q31" s="29" t="n">
        <f aca="false">SUM(J31:O31)</f>
        <v>0</v>
      </c>
      <c r="R31" s="29" t="n">
        <f aca="false">H31-Q31</f>
        <v>0</v>
      </c>
      <c r="S31" s="3"/>
      <c r="T31" s="3"/>
      <c r="U31" s="3"/>
      <c r="V31" s="28" t="n">
        <f aca="false">SUM(S31:U31)</f>
        <v>0</v>
      </c>
      <c r="W31" s="29" t="n">
        <f aca="false">R31+I31-V31</f>
        <v>0</v>
      </c>
      <c r="X31" s="3"/>
      <c r="Y31" s="3"/>
      <c r="Z31" s="3"/>
      <c r="AA31" s="29" t="n">
        <f aca="false">W31+Z31</f>
        <v>0</v>
      </c>
      <c r="AB31" s="3"/>
      <c r="AC31" s="3"/>
      <c r="AD31" s="3"/>
      <c r="AE31" s="3" t="n">
        <f aca="false">SUM(AB31:AD31)</f>
        <v>0</v>
      </c>
      <c r="AF31" s="3"/>
      <c r="AG31" s="3"/>
      <c r="AH31" s="3"/>
      <c r="AI31" s="3"/>
      <c r="AJ31" s="3"/>
      <c r="AK31" s="3"/>
      <c r="AL31" s="3"/>
      <c r="AM31" s="3"/>
      <c r="AN31" s="3" t="n">
        <f aca="false">SUM(AE31:AM31)</f>
        <v>0</v>
      </c>
      <c r="AO31" s="4" t="n">
        <f aca="false">AA31-AN31</f>
        <v>0</v>
      </c>
      <c r="AP31" s="4"/>
      <c r="AQ31" s="4" t="n">
        <f aca="false">AO31-AP31</f>
        <v>0</v>
      </c>
      <c r="AR31" s="4" t="n">
        <f aca="false">IF(AQ31&gt;AP31,(AP31*0.05)+((AQ31-AP31)*0.2),AQ31*0.05)</f>
        <v>0</v>
      </c>
      <c r="AS31" s="3" t="n">
        <f aca="false">IF(AO31&gt;1000000,(AO31-1000000)*0.3+500000*0.2+250000*0.05,IF(AO31&gt;500000,(AO31-500000)*0.2+250000*0.05,IF(AO31&gt;250000,(AO31-250000)*0.05,0)))</f>
        <v>0</v>
      </c>
      <c r="AT31" s="3"/>
      <c r="AU31" s="3"/>
      <c r="AV31" s="32" t="n">
        <f aca="false">AR31+AT31+AU31-AS31</f>
        <v>0</v>
      </c>
      <c r="AW31" s="4"/>
      <c r="AX31" s="32" t="n">
        <f aca="false">AV31-AW31</f>
        <v>0</v>
      </c>
      <c r="AY31" s="4" t="n">
        <f aca="false">AV31/12</f>
        <v>0</v>
      </c>
      <c r="AZ31" s="3"/>
      <c r="BA31" s="3"/>
      <c r="BB31" s="4"/>
    </row>
    <row r="32" customFormat="false" ht="15" hidden="false" customHeight="false" outlineLevel="0" collapsed="false">
      <c r="AE32" s="3" t="n">
        <f aca="false">SUM(AB32:AD32)</f>
        <v>0</v>
      </c>
    </row>
  </sheetData>
  <mergeCells count="5">
    <mergeCell ref="E1:H1"/>
    <mergeCell ref="K1:Q1"/>
    <mergeCell ref="S1:U1"/>
    <mergeCell ref="X1:Y1"/>
    <mergeCell ref="AB1:AM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2021-09-08T16:06:18Z</dcterms:created>
  <dc:creator>user</dc:creator>
  <dc:description/>
  <dc:language>en-IN</dc:language>
  <cp:lastModifiedBy/>
  <dcterms:modified xsi:type="dcterms:W3CDTF">2021-09-13T23:45:14Z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