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sun\Desktop\"/>
    </mc:Choice>
  </mc:AlternateContent>
  <xr:revisionPtr revIDLastSave="0" documentId="13_ncr:1_{2C8928B1-87F4-45AA-96E8-77DF499BB82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Employee Data" sheetId="1" r:id="rId1"/>
    <sheet name="Salary data" sheetId="2" r:id="rId2"/>
    <sheet name="Income Tax 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S6" i="3" l="1"/>
  <c r="AS8" i="3"/>
  <c r="AS9" i="3"/>
  <c r="AV9" i="3" s="1"/>
  <c r="AY9" i="3" s="1"/>
  <c r="AS10" i="3"/>
  <c r="AS11" i="3"/>
  <c r="AS12" i="3"/>
  <c r="AV12" i="3" s="1"/>
  <c r="AY12" i="3" s="1"/>
  <c r="AS13" i="3"/>
  <c r="AV13" i="3" s="1"/>
  <c r="AY13" i="3" s="1"/>
  <c r="AS14" i="3"/>
  <c r="AS15" i="3"/>
  <c r="AV15" i="3" s="1"/>
  <c r="AX15" i="3" s="1"/>
  <c r="AS16" i="3"/>
  <c r="AV16" i="3" s="1"/>
  <c r="AY16" i="3" s="1"/>
  <c r="AS17" i="3"/>
  <c r="AV17" i="3" s="1"/>
  <c r="AY17" i="3" s="1"/>
  <c r="AS18" i="3"/>
  <c r="AS19" i="3"/>
  <c r="AS20" i="3"/>
  <c r="AS21" i="3"/>
  <c r="AV21" i="3" s="1"/>
  <c r="AY21" i="3" s="1"/>
  <c r="AS22" i="3"/>
  <c r="AS23" i="3"/>
  <c r="AS24" i="3"/>
  <c r="AV24" i="3" s="1"/>
  <c r="AY24" i="3" s="1"/>
  <c r="AS25" i="3"/>
  <c r="AV25" i="3" s="1"/>
  <c r="AY25" i="3" s="1"/>
  <c r="AS26" i="3"/>
  <c r="AS27" i="3"/>
  <c r="AS28" i="3"/>
  <c r="AS29" i="3"/>
  <c r="AV29" i="3" s="1"/>
  <c r="AY29" i="3" s="1"/>
  <c r="AS30" i="3"/>
  <c r="AS31" i="3"/>
  <c r="AV31" i="3" s="1"/>
  <c r="AX31" i="3" s="1"/>
  <c r="AS5" i="3"/>
  <c r="AV5" i="3" s="1"/>
  <c r="AX5" i="3" s="1"/>
  <c r="AV8" i="3"/>
  <c r="AY8" i="3" s="1"/>
  <c r="AV10" i="3"/>
  <c r="AY10" i="3" s="1"/>
  <c r="AV14" i="3"/>
  <c r="AY14" i="3" s="1"/>
  <c r="AV18" i="3"/>
  <c r="AX18" i="3" s="1"/>
  <c r="AV26" i="3"/>
  <c r="AX26" i="3" s="1"/>
  <c r="AV30" i="3"/>
  <c r="AY30" i="3" s="1"/>
  <c r="AV11" i="3"/>
  <c r="AV19" i="3"/>
  <c r="AV23" i="3"/>
  <c r="AX23" i="3" s="1"/>
  <c r="AV27" i="3"/>
  <c r="AX27" i="3" s="1"/>
  <c r="AR6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Q6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A6" i="3"/>
  <c r="AA8" i="3"/>
  <c r="AA9" i="3"/>
  <c r="AO9" i="3" s="1"/>
  <c r="AA10" i="3"/>
  <c r="AA11" i="3"/>
  <c r="AA12" i="3"/>
  <c r="AA13" i="3"/>
  <c r="AO13" i="3" s="1"/>
  <c r="AA14" i="3"/>
  <c r="AA15" i="3"/>
  <c r="AA16" i="3"/>
  <c r="AA17" i="3"/>
  <c r="AO17" i="3" s="1"/>
  <c r="AA18" i="3"/>
  <c r="AA19" i="3"/>
  <c r="AA20" i="3"/>
  <c r="AA21" i="3"/>
  <c r="AO21" i="3" s="1"/>
  <c r="AA22" i="3"/>
  <c r="AA23" i="3"/>
  <c r="AA24" i="3"/>
  <c r="AA25" i="3"/>
  <c r="AO25" i="3" s="1"/>
  <c r="AA26" i="3"/>
  <c r="AA27" i="3"/>
  <c r="AA28" i="3"/>
  <c r="AA29" i="3"/>
  <c r="AO29" i="3" s="1"/>
  <c r="AA30" i="3"/>
  <c r="AA31" i="3"/>
  <c r="Q7" i="3"/>
  <c r="AV20" i="3"/>
  <c r="AY20" i="3" s="1"/>
  <c r="AV22" i="3"/>
  <c r="AY22" i="3" s="1"/>
  <c r="AV28" i="3"/>
  <c r="AY28" i="3" s="1"/>
  <c r="AO6" i="3"/>
  <c r="AO8" i="3"/>
  <c r="AO10" i="3"/>
  <c r="AO11" i="3"/>
  <c r="AO12" i="3"/>
  <c r="AO14" i="3"/>
  <c r="AO15" i="3"/>
  <c r="AO16" i="3"/>
  <c r="AO18" i="3"/>
  <c r="AO19" i="3"/>
  <c r="AO20" i="3"/>
  <c r="AO22" i="3"/>
  <c r="AO23" i="3"/>
  <c r="AO24" i="3"/>
  <c r="AO26" i="3"/>
  <c r="AO27" i="3"/>
  <c r="AO28" i="3"/>
  <c r="AO30" i="3"/>
  <c r="AO31" i="3"/>
  <c r="AN6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E6" i="3"/>
  <c r="AE7" i="3"/>
  <c r="AN7" i="3" s="1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W6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R6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Q6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AN5" i="3"/>
  <c r="AE5" i="3"/>
  <c r="Z5" i="3"/>
  <c r="V5" i="3"/>
  <c r="Q5" i="3"/>
  <c r="H5" i="3"/>
  <c r="R5" i="3" s="1"/>
  <c r="W5" i="3" s="1"/>
  <c r="AA5" i="3" s="1"/>
  <c r="AO5" i="3" s="1"/>
  <c r="AX19" i="3" l="1"/>
  <c r="AY19" i="3"/>
  <c r="AX11" i="3"/>
  <c r="AY11" i="3"/>
  <c r="AY27" i="3"/>
  <c r="AX30" i="3"/>
  <c r="AX10" i="3"/>
  <c r="AY26" i="3"/>
  <c r="AX22" i="3"/>
  <c r="AY31" i="3"/>
  <c r="AY23" i="3"/>
  <c r="AY15" i="3"/>
  <c r="AX14" i="3"/>
  <c r="AY18" i="3"/>
  <c r="AX29" i="3"/>
  <c r="AX25" i="3"/>
  <c r="AX21" i="3"/>
  <c r="AX17" i="3"/>
  <c r="AX13" i="3"/>
  <c r="AX9" i="3"/>
  <c r="AX28" i="3"/>
  <c r="AX24" i="3"/>
  <c r="AX20" i="3"/>
  <c r="AX16" i="3"/>
  <c r="AX12" i="3"/>
  <c r="AX8" i="3"/>
  <c r="R7" i="3"/>
  <c r="W7" i="3" s="1"/>
  <c r="AA7" i="3" s="1"/>
  <c r="AO7" i="3" s="1"/>
  <c r="AQ5" i="3"/>
  <c r="M26" i="2"/>
  <c r="M27" i="2"/>
  <c r="AG3" i="2"/>
  <c r="AG4" i="2"/>
  <c r="AG6" i="2"/>
  <c r="AG7" i="2"/>
  <c r="AG8" i="2"/>
  <c r="AG10" i="2"/>
  <c r="AG11" i="2"/>
  <c r="AG12" i="2"/>
  <c r="AG14" i="2"/>
  <c r="AG15" i="2"/>
  <c r="AG16" i="2"/>
  <c r="AG18" i="2"/>
  <c r="AG19" i="2"/>
  <c r="AG20" i="2"/>
  <c r="AG22" i="2"/>
  <c r="AG23" i="2"/>
  <c r="AG24" i="2"/>
  <c r="AG26" i="2"/>
  <c r="AG27" i="2"/>
  <c r="AG28" i="2"/>
  <c r="AE3" i="2"/>
  <c r="AE4" i="2"/>
  <c r="AE5" i="2"/>
  <c r="AG5" i="2" s="1"/>
  <c r="AE6" i="2"/>
  <c r="AE7" i="2"/>
  <c r="AE8" i="2"/>
  <c r="AE9" i="2"/>
  <c r="AG9" i="2" s="1"/>
  <c r="AE10" i="2"/>
  <c r="AE11" i="2"/>
  <c r="AE12" i="2"/>
  <c r="AE13" i="2"/>
  <c r="AG13" i="2" s="1"/>
  <c r="AE14" i="2"/>
  <c r="AE15" i="2"/>
  <c r="AE16" i="2"/>
  <c r="AE17" i="2"/>
  <c r="AG17" i="2" s="1"/>
  <c r="AE18" i="2"/>
  <c r="AE19" i="2"/>
  <c r="AE20" i="2"/>
  <c r="AE21" i="2"/>
  <c r="AG21" i="2" s="1"/>
  <c r="AE22" i="2"/>
  <c r="AE23" i="2"/>
  <c r="AE24" i="2"/>
  <c r="AE25" i="2"/>
  <c r="AG25" i="2" s="1"/>
  <c r="AE26" i="2"/>
  <c r="AE27" i="2"/>
  <c r="AE28" i="2"/>
  <c r="AE2" i="2"/>
  <c r="AG2" i="2" s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U26" i="2"/>
  <c r="N28" i="2"/>
  <c r="N2" i="2"/>
  <c r="M3" i="2"/>
  <c r="M4" i="2"/>
  <c r="O4" i="2" s="1"/>
  <c r="M5" i="2"/>
  <c r="M6" i="2"/>
  <c r="M7" i="2"/>
  <c r="M8" i="2"/>
  <c r="O8" i="2" s="1"/>
  <c r="M9" i="2"/>
  <c r="M10" i="2"/>
  <c r="M11" i="2"/>
  <c r="M12" i="2"/>
  <c r="O12" i="2" s="1"/>
  <c r="M13" i="2"/>
  <c r="M14" i="2"/>
  <c r="M15" i="2"/>
  <c r="M16" i="2"/>
  <c r="O16" i="2" s="1"/>
  <c r="M17" i="2"/>
  <c r="M18" i="2"/>
  <c r="M19" i="2"/>
  <c r="M20" i="2"/>
  <c r="P20" i="2" s="1"/>
  <c r="M21" i="2"/>
  <c r="M22" i="2"/>
  <c r="M23" i="2"/>
  <c r="M24" i="2"/>
  <c r="O24" i="2" s="1"/>
  <c r="M25" i="2"/>
  <c r="M28" i="2"/>
  <c r="M2" i="2"/>
  <c r="P1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" i="2"/>
  <c r="U27" i="2"/>
  <c r="AS7" i="3" l="1"/>
  <c r="AQ7" i="3"/>
  <c r="AR7" i="3" s="1"/>
  <c r="AV7" i="3" s="1"/>
  <c r="AU6" i="3"/>
  <c r="AV6" i="3" s="1"/>
  <c r="AR5" i="3"/>
  <c r="AU5" i="3" s="1"/>
  <c r="AY5" i="3" s="1"/>
  <c r="O7" i="2"/>
  <c r="P23" i="2"/>
  <c r="P19" i="2"/>
  <c r="P15" i="2"/>
  <c r="O11" i="2"/>
  <c r="P7" i="2"/>
  <c r="O3" i="2"/>
  <c r="P28" i="2"/>
  <c r="AH27" i="2"/>
  <c r="AH26" i="2"/>
  <c r="O23" i="2"/>
  <c r="U23" i="2" s="1"/>
  <c r="AH23" i="2" s="1"/>
  <c r="P3" i="2"/>
  <c r="O22" i="2"/>
  <c r="P13" i="2"/>
  <c r="P11" i="2"/>
  <c r="O19" i="2"/>
  <c r="P8" i="2"/>
  <c r="U8" i="2" s="1"/>
  <c r="AH8" i="2" s="1"/>
  <c r="P16" i="2"/>
  <c r="U16" i="2" s="1"/>
  <c r="AH16" i="2" s="1"/>
  <c r="P4" i="2"/>
  <c r="U4" i="2" s="1"/>
  <c r="AH4" i="2" s="1"/>
  <c r="O15" i="2"/>
  <c r="U15" i="2" s="1"/>
  <c r="AH15" i="2" s="1"/>
  <c r="P24" i="2"/>
  <c r="U24" i="2" s="1"/>
  <c r="AH24" i="2" s="1"/>
  <c r="O20" i="2"/>
  <c r="U20" i="2" s="1"/>
  <c r="AH20" i="2" s="1"/>
  <c r="O28" i="2"/>
  <c r="P18" i="2"/>
  <c r="P14" i="2"/>
  <c r="P10" i="2"/>
  <c r="P6" i="2"/>
  <c r="O25" i="2"/>
  <c r="P21" i="2"/>
  <c r="P17" i="2"/>
  <c r="P9" i="2"/>
  <c r="P5" i="2"/>
  <c r="O21" i="2"/>
  <c r="U21" i="2" s="1"/>
  <c r="AH21" i="2" s="1"/>
  <c r="P25" i="2"/>
  <c r="P2" i="2"/>
  <c r="O2" i="2"/>
  <c r="O6" i="2"/>
  <c r="O10" i="2"/>
  <c r="U10" i="2" s="1"/>
  <c r="AH10" i="2" s="1"/>
  <c r="O14" i="2"/>
  <c r="O18" i="2"/>
  <c r="U18" i="2" s="1"/>
  <c r="AH18" i="2" s="1"/>
  <c r="O5" i="2"/>
  <c r="O9" i="2"/>
  <c r="O13" i="2"/>
  <c r="O17" i="2"/>
  <c r="P22" i="2"/>
  <c r="U22" i="2" s="1"/>
  <c r="AH22" i="2" s="1"/>
  <c r="U7" i="2"/>
  <c r="AH7" i="2" s="1"/>
  <c r="U12" i="2"/>
  <c r="AH12" i="2" s="1"/>
  <c r="AX7" i="3" l="1"/>
  <c r="AY7" i="3"/>
  <c r="AX6" i="3"/>
  <c r="AY6" i="3"/>
  <c r="U28" i="2"/>
  <c r="AH28" i="2" s="1"/>
  <c r="U3" i="2"/>
  <c r="AH3" i="2" s="1"/>
  <c r="U19" i="2"/>
  <c r="AH19" i="2" s="1"/>
  <c r="U11" i="2"/>
  <c r="AH11" i="2" s="1"/>
  <c r="U13" i="2"/>
  <c r="AH13" i="2" s="1"/>
  <c r="U5" i="2"/>
  <c r="AH5" i="2" s="1"/>
  <c r="U25" i="2"/>
  <c r="AH25" i="2" s="1"/>
  <c r="U14" i="2"/>
  <c r="AH14" i="2" s="1"/>
  <c r="U9" i="2"/>
  <c r="AH9" i="2" s="1"/>
  <c r="U6" i="2"/>
  <c r="AH6" i="2" s="1"/>
  <c r="U17" i="2"/>
  <c r="AH17" i="2" s="1"/>
  <c r="U2" i="2"/>
  <c r="AH2" i="2" s="1"/>
</calcChain>
</file>

<file path=xl/sharedStrings.xml><?xml version="1.0" encoding="utf-8"?>
<sst xmlns="http://schemas.openxmlformats.org/spreadsheetml/2006/main" count="1155" uniqueCount="391">
  <si>
    <t>empID</t>
  </si>
  <si>
    <t>empName</t>
  </si>
  <si>
    <t>uan</t>
  </si>
  <si>
    <t>dept</t>
  </si>
  <si>
    <t>designation</t>
  </si>
  <si>
    <t>pay</t>
  </si>
  <si>
    <t>gp</t>
  </si>
  <si>
    <t>pf</t>
  </si>
  <si>
    <t>bankAccNum</t>
  </si>
  <si>
    <t>bankName</t>
  </si>
  <si>
    <t>doj</t>
  </si>
  <si>
    <t>salaryCategory</t>
  </si>
  <si>
    <t>emailID</t>
  </si>
  <si>
    <t>groupInsurance</t>
  </si>
  <si>
    <t>payBand</t>
  </si>
  <si>
    <t>branchName</t>
  </si>
  <si>
    <t>ifscCode</t>
  </si>
  <si>
    <t>designationCategory</t>
  </si>
  <si>
    <t>emailID2</t>
  </si>
  <si>
    <t>nonteach</t>
  </si>
  <si>
    <t>Subject</t>
  </si>
  <si>
    <t>cca</t>
  </si>
  <si>
    <t>ta</t>
  </si>
  <si>
    <t>dop</t>
  </si>
  <si>
    <t>doc</t>
  </si>
  <si>
    <t>appointment</t>
  </si>
  <si>
    <t>category</t>
  </si>
  <si>
    <t>gender</t>
  </si>
  <si>
    <t>status</t>
  </si>
  <si>
    <t>mobile</t>
  </si>
  <si>
    <t>address_correspondence</t>
  </si>
  <si>
    <t>address_permanent</t>
  </si>
  <si>
    <t>mis</t>
  </si>
  <si>
    <t>biometric</t>
  </si>
  <si>
    <t>vacation</t>
  </si>
  <si>
    <t>seniority</t>
  </si>
  <si>
    <t>dept_seniority</t>
  </si>
  <si>
    <t>aadhar</t>
  </si>
  <si>
    <t>Pan_No</t>
  </si>
  <si>
    <t>onrole</t>
  </si>
  <si>
    <t>phd</t>
  </si>
  <si>
    <t>phdSub</t>
  </si>
  <si>
    <t>phdUni</t>
  </si>
  <si>
    <t>phdInsti</t>
  </si>
  <si>
    <t>phdYr</t>
  </si>
  <si>
    <t>pgSub</t>
  </si>
  <si>
    <t>pgUni</t>
  </si>
  <si>
    <t>pgYr</t>
  </si>
  <si>
    <t>ugSub</t>
  </si>
  <si>
    <t>ugUni</t>
  </si>
  <si>
    <t>ugYr</t>
  </si>
  <si>
    <t>grade</t>
  </si>
  <si>
    <t>netset</t>
  </si>
  <si>
    <t>othqual</t>
  </si>
  <si>
    <t>exp</t>
  </si>
  <si>
    <t>industry_exp</t>
  </si>
  <si>
    <t>uni_approval</t>
  </si>
  <si>
    <t>uni_app_date</t>
  </si>
  <si>
    <t>uni_app_period</t>
  </si>
  <si>
    <t>workexNT</t>
  </si>
  <si>
    <t>dob</t>
  </si>
  <si>
    <t>investment</t>
  </si>
  <si>
    <t>emp_temp_regime</t>
  </si>
  <si>
    <t>age</t>
  </si>
  <si>
    <t>photo</t>
  </si>
  <si>
    <t>IT</t>
  </si>
  <si>
    <t>Pay Scale</t>
  </si>
  <si>
    <t>kshitij.deshpande7@gmail.com</t>
  </si>
  <si>
    <t>Warje</t>
  </si>
  <si>
    <t>Teaching</t>
  </si>
  <si>
    <t>kshitij.deshpande7@pict.edu</t>
  </si>
  <si>
    <t>yes</t>
  </si>
  <si>
    <t>permanent</t>
  </si>
  <si>
    <t>open</t>
  </si>
  <si>
    <t>male</t>
  </si>
  <si>
    <t>single</t>
  </si>
  <si>
    <t>CS</t>
  </si>
  <si>
    <t>ramesh@gmail.com</t>
  </si>
  <si>
    <t>Kothrud</t>
  </si>
  <si>
    <t>Non-Teaching</t>
  </si>
  <si>
    <t>no</t>
  </si>
  <si>
    <t>kdd@gmail.com</t>
  </si>
  <si>
    <t>Dhankawadi</t>
  </si>
  <si>
    <t>Consolidated</t>
  </si>
  <si>
    <t>abc@gmail.com</t>
  </si>
  <si>
    <t>abcd@gmail.com</t>
  </si>
  <si>
    <t>Raj Sharma</t>
  </si>
  <si>
    <t>Sharad Gandhi</t>
  </si>
  <si>
    <t>Danish D'Souza</t>
  </si>
  <si>
    <t>Pawan Patil</t>
  </si>
  <si>
    <t>Rijo Paul</t>
  </si>
  <si>
    <t>Joseph P</t>
  </si>
  <si>
    <t>Aakash Patel</t>
  </si>
  <si>
    <t>Ganesh Rahu</t>
  </si>
  <si>
    <t>Vinudas K.S</t>
  </si>
  <si>
    <t>Divya Kumar</t>
  </si>
  <si>
    <t>Shilpa R</t>
  </si>
  <si>
    <t>Sindhu J.P</t>
  </si>
  <si>
    <t>Deepthi P.S</t>
  </si>
  <si>
    <t>Lijin k c</t>
  </si>
  <si>
    <t>Sayad K M</t>
  </si>
  <si>
    <t>Ajil k Mohanan</t>
  </si>
  <si>
    <t>Edison ML</t>
  </si>
  <si>
    <t>Basil P E</t>
  </si>
  <si>
    <t>Jobin George</t>
  </si>
  <si>
    <t>Jismon Tomy</t>
  </si>
  <si>
    <t>Sharafali P</t>
  </si>
  <si>
    <t>FE</t>
  </si>
  <si>
    <t>Assistant Professor</t>
  </si>
  <si>
    <t>Associate Professor</t>
  </si>
  <si>
    <t>Professor</t>
  </si>
  <si>
    <t>Workshop Superintendent</t>
  </si>
  <si>
    <t>Lecturer (Sr. Scale)</t>
  </si>
  <si>
    <t>Lecturer</t>
  </si>
  <si>
    <t>Registrar</t>
  </si>
  <si>
    <t>Librarian</t>
  </si>
  <si>
    <t>Office Superintendent</t>
  </si>
  <si>
    <t>Technical Assistant</t>
  </si>
  <si>
    <t>Lab. Assistant</t>
  </si>
  <si>
    <t>Jr. Library Assistant</t>
  </si>
  <si>
    <t>Library Attendant</t>
  </si>
  <si>
    <t>Senior Clerk</t>
  </si>
  <si>
    <t>Junior Clerk</t>
  </si>
  <si>
    <t>Purchase Officer</t>
  </si>
  <si>
    <t>Accounts Assistant</t>
  </si>
  <si>
    <t>Black Smithy</t>
  </si>
  <si>
    <t>Asstt. Programmer</t>
  </si>
  <si>
    <t>Director of Physical Education &amp; Sports</t>
  </si>
  <si>
    <t>Electrician</t>
  </si>
  <si>
    <t>Network Administrator</t>
  </si>
  <si>
    <t>Workshop Instructor</t>
  </si>
  <si>
    <t>Janata Sahakari Bank Pune</t>
  </si>
  <si>
    <t>consolidated</t>
  </si>
  <si>
    <t>15600-39100</t>
  </si>
  <si>
    <t>37400-67000</t>
  </si>
  <si>
    <t>67000-79000</t>
  </si>
  <si>
    <t>JSBP0012140</t>
  </si>
  <si>
    <t>JSBP0012155</t>
  </si>
  <si>
    <t>Computer</t>
  </si>
  <si>
    <t>E&amp;TC</t>
  </si>
  <si>
    <t>Administration</t>
  </si>
  <si>
    <t>Library</t>
  </si>
  <si>
    <t>Accounts</t>
  </si>
  <si>
    <t>Sports</t>
  </si>
  <si>
    <t>Chemistry</t>
  </si>
  <si>
    <t>Adhoc</t>
  </si>
  <si>
    <t>SC</t>
  </si>
  <si>
    <t>ST</t>
  </si>
  <si>
    <t>NT</t>
  </si>
  <si>
    <t>female</t>
  </si>
  <si>
    <t>married</t>
  </si>
  <si>
    <t>A/P-Narhe, Tal-Haveli, Dist-Pune-411041</t>
  </si>
  <si>
    <t>Flat no.123, A wing, B Society, Pune-411040</t>
  </si>
  <si>
    <t>Flat no.123, A wing, B Society, Pune-411041</t>
  </si>
  <si>
    <t>Flat no.123, A wing, B Society, Pune-411042</t>
  </si>
  <si>
    <t>Flat no.123, A wing, B Society, Pune-411043</t>
  </si>
  <si>
    <t>Flat no.123, A wing, B Society, Pune-411044</t>
  </si>
  <si>
    <t>Flat no.123, A wing, B Society, Pune-411045</t>
  </si>
  <si>
    <t>Flat no.123, A wing, B Society, Pune-411046</t>
  </si>
  <si>
    <t>Flat no.123, A wing, B Society, Pune-411047</t>
  </si>
  <si>
    <t>Flat no.123, A wing, B Society, Pune-411048</t>
  </si>
  <si>
    <t>Flat no.123, A wing, B Society, Pune-411049</t>
  </si>
  <si>
    <t>Flat no.123, A wing, B Society, Pune-411050</t>
  </si>
  <si>
    <t>Flat no.123, A wing, B Society, Pune-411051</t>
  </si>
  <si>
    <t>Flat no.123, A wing, B Society, Pune-411052</t>
  </si>
  <si>
    <t>Flat no.123, A wing, B Society, Pune-411053</t>
  </si>
  <si>
    <t>Flat no.123, A wing, B Society, Pune-411054</t>
  </si>
  <si>
    <t>Flat no.123, A wing, B Society, Pune-411055</t>
  </si>
  <si>
    <t>Flat no.123, A wing, B Society, Pune-411056</t>
  </si>
  <si>
    <t>Flat no.123, A wing, B Society, Pune-411057</t>
  </si>
  <si>
    <t>Flat no.123, A wing, B Society, Pune-411058</t>
  </si>
  <si>
    <t>Flat no.123, A wing, B Society, Pune-411059</t>
  </si>
  <si>
    <t>Flat no.123, A wing, B Society, Pune-411060</t>
  </si>
  <si>
    <t>Flat no.123, A wing, B Society, Pune-411061</t>
  </si>
  <si>
    <t>Flat no.123, A wing, B Society, Pune-411062</t>
  </si>
  <si>
    <t>Flat no.123, A wing, B Society, Pune-411063</t>
  </si>
  <si>
    <t>Flat no.123, A wing, B Society, Pune-411064</t>
  </si>
  <si>
    <t>Flat no.123, A wing, B Society, Pune-411065</t>
  </si>
  <si>
    <t>A/P-Narhe, Tal-Haveli, Dist-Pune-411042</t>
  </si>
  <si>
    <t>A/P-Narhe, Tal-Haveli, Dist-Pune-411043</t>
  </si>
  <si>
    <t>A/P-Narhe, Tal-Haveli, Dist-Pune-411044</t>
  </si>
  <si>
    <t>A/P-Narhe, Tal-Haveli, Dist-Pune-411045</t>
  </si>
  <si>
    <t>A/P-Narhe, Tal-Haveli, Dist-Pune-411046</t>
  </si>
  <si>
    <t>A/P-Narhe, Tal-Haveli, Dist-Pune-411047</t>
  </si>
  <si>
    <t>A/P-Narhe, Tal-Haveli, Dist-Pune-411048</t>
  </si>
  <si>
    <t>A/P-Narhe, Tal-Haveli, Dist-Pune-411049</t>
  </si>
  <si>
    <t>A/P-Narhe, Tal-Haveli, Dist-Pune-411050</t>
  </si>
  <si>
    <t>A/P-Narhe, Tal-Haveli, Dist-Pune-411051</t>
  </si>
  <si>
    <t>A/P-Narhe, Tal-Haveli, Dist-Pune-411052</t>
  </si>
  <si>
    <t>A/P-Narhe, Tal-Haveli, Dist-Pune-411053</t>
  </si>
  <si>
    <t>A/P-Narhe, Tal-Haveli, Dist-Pune-411054</t>
  </si>
  <si>
    <t>A/P-Narhe, Tal-Haveli, Dist-Pune-411055</t>
  </si>
  <si>
    <t>A/P-Narhe, Tal-Haveli, Dist-Pune-411056</t>
  </si>
  <si>
    <t>A/P-Narhe, Tal-Haveli, Dist-Pune-411057</t>
  </si>
  <si>
    <t>A/P-Narhe, Tal-Haveli, Dist-Pune-411058</t>
  </si>
  <si>
    <t>A/P-Narhe, Tal-Haveli, Dist-Pune-411059</t>
  </si>
  <si>
    <t>A/P-Narhe, Tal-Haveli, Dist-Pune-411060</t>
  </si>
  <si>
    <t>A/P-Narhe, Tal-Haveli, Dist-Pune-411061</t>
  </si>
  <si>
    <t>A/P-Narhe, Tal-Haveli, Dist-Pune-411062</t>
  </si>
  <si>
    <t>A/P-Narhe, Tal-Haveli, Dist-Pune-411063</t>
  </si>
  <si>
    <t>A/P-Narhe, Tal-Haveli, Dist-Pune-411064</t>
  </si>
  <si>
    <t>A/P-Narhe, Tal-Haveli, Dist-Pune-411065</t>
  </si>
  <si>
    <t>A/P-Narhe, Tal-Haveli, Dist-Pune-411066</t>
  </si>
  <si>
    <t>EMP123</t>
  </si>
  <si>
    <t>EMP124</t>
  </si>
  <si>
    <t>EMP125</t>
  </si>
  <si>
    <t>EMP126</t>
  </si>
  <si>
    <t>EMP127</t>
  </si>
  <si>
    <t>EMP128</t>
  </si>
  <si>
    <t>EMP129</t>
  </si>
  <si>
    <t>EMP130</t>
  </si>
  <si>
    <t>EMP131</t>
  </si>
  <si>
    <t>EMP132</t>
  </si>
  <si>
    <t>EMP133</t>
  </si>
  <si>
    <t>EMP134</t>
  </si>
  <si>
    <t>EMP135</t>
  </si>
  <si>
    <t>EMP136</t>
  </si>
  <si>
    <t>EMP137</t>
  </si>
  <si>
    <t>EMP138</t>
  </si>
  <si>
    <t>EMP139</t>
  </si>
  <si>
    <t>EMP140</t>
  </si>
  <si>
    <t>EMP141</t>
  </si>
  <si>
    <t>EMP142</t>
  </si>
  <si>
    <t>EMP143</t>
  </si>
  <si>
    <t>EMP144</t>
  </si>
  <si>
    <t>EMP145</t>
  </si>
  <si>
    <t>EMP146</t>
  </si>
  <si>
    <t>EMP147</t>
  </si>
  <si>
    <t>EMP148</t>
  </si>
  <si>
    <t>Yes</t>
  </si>
  <si>
    <t>No</t>
  </si>
  <si>
    <t>ABCDE1234D</t>
  </si>
  <si>
    <t>ABCDE5678Z</t>
  </si>
  <si>
    <t>Awarded</t>
  </si>
  <si>
    <t>Computer Engineering</t>
  </si>
  <si>
    <t>SPPU Pune</t>
  </si>
  <si>
    <t>PICT Pune</t>
  </si>
  <si>
    <t>A</t>
  </si>
  <si>
    <t>NA</t>
  </si>
  <si>
    <t>Old Regime</t>
  </si>
  <si>
    <t>CC0/AAP/12345</t>
  </si>
  <si>
    <t>CC0/AAP/1234</t>
  </si>
  <si>
    <t>9300-34800</t>
  </si>
  <si>
    <t>5200-20200</t>
  </si>
  <si>
    <t>Qualified</t>
  </si>
  <si>
    <t>B.Ed</t>
  </si>
  <si>
    <t>CC0/AAP/9877</t>
  </si>
  <si>
    <t>CC0/AAP/20988</t>
  </si>
  <si>
    <t>CC0/AAP/32099</t>
  </si>
  <si>
    <t>CC0/AAP/43210</t>
  </si>
  <si>
    <t>CC0/AAP/54321</t>
  </si>
  <si>
    <t>Employee No (EmpID)</t>
  </si>
  <si>
    <t>Employee Name (EmpName)</t>
  </si>
  <si>
    <t>Salary Category (Pay Scale/Consolidated)</t>
  </si>
  <si>
    <t>UAN</t>
  </si>
  <si>
    <t>Name of Bank</t>
  </si>
  <si>
    <t>Bank Account Number</t>
  </si>
  <si>
    <t>Basic Pay (BP)</t>
  </si>
  <si>
    <t>DA</t>
  </si>
  <si>
    <t>HRA</t>
  </si>
  <si>
    <t>CCA(Conveyance Allowance)</t>
  </si>
  <si>
    <t>Difference</t>
  </si>
  <si>
    <t>Other SPL.</t>
  </si>
  <si>
    <t>TA</t>
  </si>
  <si>
    <t>Gross Total</t>
  </si>
  <si>
    <t>Provident Fund (PF)</t>
  </si>
  <si>
    <t>Professional Tax</t>
  </si>
  <si>
    <t>Income Tax</t>
  </si>
  <si>
    <t>Rev. Stamp</t>
  </si>
  <si>
    <t>Total Deductions</t>
  </si>
  <si>
    <t>Net Salary</t>
  </si>
  <si>
    <t>PQR</t>
  </si>
  <si>
    <t>UVW</t>
  </si>
  <si>
    <t>XYZ</t>
  </si>
  <si>
    <t>Aman kor</t>
  </si>
  <si>
    <t>Deepa amin</t>
  </si>
  <si>
    <t>EMP149</t>
  </si>
  <si>
    <t>EMP150</t>
  </si>
  <si>
    <t>KKK</t>
  </si>
  <si>
    <t>AAAAA</t>
  </si>
  <si>
    <t>Month and Year</t>
  </si>
  <si>
    <t>Total Working Days</t>
  </si>
  <si>
    <t>LWP</t>
  </si>
  <si>
    <t>Total Days in Month</t>
  </si>
  <si>
    <t>Original Basic Pay</t>
  </si>
  <si>
    <t>Original Grade Pay(AGP/GP)</t>
  </si>
  <si>
    <t>Grade Pay (AGP/GP)</t>
  </si>
  <si>
    <t>Group Insurance (A)</t>
  </si>
  <si>
    <t>LWP Due to Late Attendance (B)</t>
  </si>
  <si>
    <t>Advance (D)</t>
  </si>
  <si>
    <t>Donation      ( C )</t>
  </si>
  <si>
    <t>Recovery (E)</t>
  </si>
  <si>
    <t>Misc. Deductions (F)</t>
  </si>
  <si>
    <t>Other Deductions (A+B+C+D+E+F)</t>
  </si>
  <si>
    <t>New  Regime</t>
  </si>
  <si>
    <t>Pay Commission</t>
  </si>
  <si>
    <t xml:space="preserve">6th </t>
  </si>
  <si>
    <t>Exemption</t>
  </si>
  <si>
    <t>Net Taxable Income</t>
  </si>
  <si>
    <t>Tax on Income</t>
  </si>
  <si>
    <t>Rebate u/s 87A (Up to 12500 if applicable)</t>
  </si>
  <si>
    <t>Health and Edu. Cess</t>
  </si>
  <si>
    <t>Total Tax</t>
  </si>
  <si>
    <t>TDS Per Month</t>
  </si>
  <si>
    <t>Balance Tax to be Recovered</t>
  </si>
  <si>
    <t>Investments under Section 80C (Include LIC / Insurance premium, PPF, EPF, NSC, ELSS Mutual Funds, Children school fees, Payment of Principal in Housing Loan &amp; other eligible items.)  claim a deduction of upto Rs. 1,50,000 under this section</t>
  </si>
  <si>
    <t>Section 80CCC - Contribution to Pension Plan / Annuity Fund</t>
  </si>
  <si>
    <t>Taxable Amount</t>
  </si>
  <si>
    <t>Value of perquisites under section 17(2) (as per Form No. 12BA,
wherever applicable)</t>
  </si>
  <si>
    <t>Profits in lieu of salary under section 17(3) (as per Form No.
12BA, wherever applicable)</t>
  </si>
  <si>
    <t xml:space="preserve">Salary as per provisions contained in sectio n 17(1) </t>
  </si>
  <si>
    <t xml:space="preserve"> (a) Travel concession or assistance under section 10(5) 
</t>
  </si>
  <si>
    <t xml:space="preserve">(b) Death-cum-retirement gratuity under section 10(10) 
</t>
  </si>
  <si>
    <t xml:space="preserve">
(c) Commuted value of pension under section 10(10A)
</t>
  </si>
  <si>
    <t>(f)Amount of any other exemption under section 10)</t>
  </si>
  <si>
    <t xml:space="preserve">(d)Cash equivalent of leave salary encashment under section 10
</t>
  </si>
  <si>
    <t xml:space="preserve">(e) House rent allowance under section 10(13A)
</t>
  </si>
  <si>
    <t>Total amount of any other exemption under section 10</t>
  </si>
  <si>
    <t>Total Gross Income</t>
  </si>
  <si>
    <t xml:space="preserve">(A+B+C)  </t>
  </si>
  <si>
    <t xml:space="preserve">(A) Standard deduction under section 16(ia)
</t>
  </si>
  <si>
    <t xml:space="preserve">(B) Entertainment allowance under section 16(ii) 
</t>
  </si>
  <si>
    <t xml:space="preserve">
(c) Tax on employment under section 16(iii)</t>
  </si>
  <si>
    <t>Reported total amount of salary received from other employer(s</t>
  </si>
  <si>
    <t>1.Gross Salary</t>
  </si>
  <si>
    <t>1A</t>
  </si>
  <si>
    <t>1B</t>
  </si>
  <si>
    <t>1C</t>
  </si>
  <si>
    <t>1D</t>
  </si>
  <si>
    <t>1E</t>
  </si>
  <si>
    <t>2. Less: Allowances to the extent exempt under section 10</t>
  </si>
  <si>
    <t>2a</t>
  </si>
  <si>
    <t>(g)Total amount of any other exemption under section 10</t>
  </si>
  <si>
    <t>4.Less: Deductions under section 16</t>
  </si>
  <si>
    <t>3) Total amount of salary received from current employer (E-F):</t>
  </si>
  <si>
    <t>4A</t>
  </si>
  <si>
    <t>4B</t>
  </si>
  <si>
    <t>4C</t>
  </si>
  <si>
    <t xml:space="preserve">5. Total amount of deductions under section 16 </t>
  </si>
  <si>
    <t>5A+5B+5C</t>
  </si>
  <si>
    <t>3+1e-5</t>
  </si>
  <si>
    <t>6.Income chargeable under the head "Salaries"</t>
  </si>
  <si>
    <t>7.Add: Any other income reported by the employee under as per section 192 (2B)</t>
  </si>
  <si>
    <t>Income (or admissible loss) from house property reported by employee offered for TDS</t>
  </si>
  <si>
    <t>7a</t>
  </si>
  <si>
    <t>7b</t>
  </si>
  <si>
    <t>Income under the head Other Sources offered for TDS</t>
  </si>
  <si>
    <t>8.Total amount of other income reported by the employee
[7(a)+7(b)]</t>
  </si>
  <si>
    <t>6+8</t>
  </si>
  <si>
    <t>9.Gross Total Income</t>
  </si>
  <si>
    <t>10.Deductions under Chapter VI-A</t>
  </si>
  <si>
    <t>Deduction in respect of contribution by taxpayer to pension scheme under section 80CCD (1)</t>
  </si>
  <si>
    <t>Total deduction under section 80C, 80CCC and 80CCD(1</t>
  </si>
  <si>
    <t>a+b+c</t>
  </si>
  <si>
    <t>Deductions in respect of amount paid/deposited to notified
pension scheme under section 80CCD (1B)</t>
  </si>
  <si>
    <t>Deduction in respect of contribution by Employer to pension
scheme under section 80CCD (2)</t>
  </si>
  <si>
    <t>Deduction in respect of health insurance premia under section
80D</t>
  </si>
  <si>
    <t>Deduction in respect of interest on loan taken for higher
education under section 80E</t>
  </si>
  <si>
    <t>Total Deduction in respect of donations to certain funds,
charitable institutions, etc. under section 80G</t>
  </si>
  <si>
    <t>Deduction in respect of interest on deposits in savings account
under section 80TTA</t>
  </si>
  <si>
    <t>Amount Deductible under any other provision (s) of Chapter VI-A</t>
  </si>
  <si>
    <t>Total of amount deductible under any other provision(s) of
(l) Chapter VI-A</t>
  </si>
  <si>
    <t>10a</t>
  </si>
  <si>
    <t>10b</t>
  </si>
  <si>
    <t>10c</t>
  </si>
  <si>
    <t>10d</t>
  </si>
  <si>
    <t>10e</t>
  </si>
  <si>
    <t>10f</t>
  </si>
  <si>
    <t>10g</t>
  </si>
  <si>
    <t>10h</t>
  </si>
  <si>
    <t>10i</t>
  </si>
  <si>
    <t>10j</t>
  </si>
  <si>
    <t>10k</t>
  </si>
  <si>
    <t>10l</t>
  </si>
  <si>
    <r>
      <t xml:space="preserve">Aggregate of deductible amount under Chapter VI-A
/ </t>
    </r>
    <r>
      <rPr>
        <b/>
        <sz val="11"/>
        <color rgb="FFFF0000"/>
        <rFont val="Calibri"/>
        <family val="2"/>
        <scheme val="minor"/>
      </rPr>
      <t>Total Investments</t>
    </r>
  </si>
  <si>
    <t xml:space="preserve">[10(d)+10(e)+10(f)+10(g)+10(h)+10(i)+10(j)+10(l)] </t>
  </si>
  <si>
    <t>(9-11)</t>
  </si>
  <si>
    <t>Surcharge,wherever applicable</t>
  </si>
  <si>
    <t>Less:Relief under section 89</t>
  </si>
  <si>
    <t>Net Tax Payable</t>
  </si>
  <si>
    <t>13+15+16-14</t>
  </si>
  <si>
    <t>17-18</t>
  </si>
  <si>
    <t>2b</t>
  </si>
  <si>
    <t>2c</t>
  </si>
  <si>
    <t>2d</t>
  </si>
  <si>
    <t>2e</t>
  </si>
  <si>
    <t>2f</t>
  </si>
  <si>
    <t>2g</t>
  </si>
  <si>
    <t>(2a+2b+2c+2d+2e+2f+2g)</t>
  </si>
  <si>
    <t>2h</t>
  </si>
  <si>
    <t>(1D-2h)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</si>
</sst>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2B2F32"/>
      <name val="Source Sans Pro"/>
      <family val="2"/>
    </font>
    <font>
      <b/>
      <sz val="11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0" fontId="16" fillId="0" borderId="0" xfId="0" applyFont="1"/>
    <xf numFmtId="0" fontId="0" fillId="33" borderId="10" xfId="0" applyFill="1" applyBorder="1"/>
    <xf numFmtId="0" fontId="16" fillId="0" borderId="10" xfId="0" applyFont="1" applyBorder="1"/>
    <xf numFmtId="0" fontId="0" fillId="0" borderId="10" xfId="0" applyBorder="1"/>
    <xf numFmtId="1" fontId="0" fillId="0" borderId="10" xfId="0" applyNumberFormat="1" applyBorder="1"/>
    <xf numFmtId="0" fontId="16" fillId="34" borderId="10" xfId="0" applyFont="1" applyFill="1" applyBorder="1" applyAlignment="1">
      <alignment horizontal="left" vertical="center" wrapText="1"/>
    </xf>
    <xf numFmtId="0" fontId="19" fillId="34" borderId="10" xfId="0" applyFont="1" applyFill="1" applyBorder="1" applyAlignment="1">
      <alignment horizontal="left" vertical="center" wrapText="1"/>
    </xf>
    <xf numFmtId="1" fontId="0" fillId="33" borderId="10" xfId="0" applyNumberFormat="1" applyFill="1" applyBorder="1"/>
    <xf numFmtId="0" fontId="20" fillId="33" borderId="10" xfId="0" applyFont="1" applyFill="1" applyBorder="1"/>
    <xf numFmtId="17" fontId="0" fillId="0" borderId="10" xfId="0" applyNumberFormat="1" applyBorder="1"/>
    <xf numFmtId="0" fontId="16" fillId="33" borderId="10" xfId="0" applyFont="1" applyFill="1" applyBorder="1"/>
    <xf numFmtId="1" fontId="16" fillId="0" borderId="10" xfId="0" applyNumberFormat="1" applyFont="1" applyBorder="1"/>
    <xf numFmtId="17" fontId="16" fillId="0" borderId="10" xfId="0" applyNumberFormat="1" applyFont="1" applyBorder="1"/>
    <xf numFmtId="1" fontId="16" fillId="33" borderId="10" xfId="0" applyNumberFormat="1" applyFont="1" applyFill="1" applyBorder="1"/>
    <xf numFmtId="0" fontId="19" fillId="33" borderId="10" xfId="0" applyFont="1" applyFill="1" applyBorder="1"/>
    <xf numFmtId="0" fontId="0" fillId="0" borderId="12" xfId="0" applyBorder="1"/>
    <xf numFmtId="0" fontId="21" fillId="0" borderId="10" xfId="0" applyFont="1" applyBorder="1"/>
    <xf numFmtId="0" fontId="21" fillId="35" borderId="10" xfId="0" applyFont="1" applyFill="1" applyBorder="1" applyAlignment="1">
      <alignment horizontal="left" vertical="center" wrapText="1"/>
    </xf>
    <xf numFmtId="3" fontId="21" fillId="0" borderId="10" xfId="0" applyNumberFormat="1" applyFont="1" applyBorder="1"/>
    <xf numFmtId="2" fontId="0" fillId="0" borderId="10" xfId="0" applyNumberFormat="1" applyBorder="1"/>
    <xf numFmtId="0" fontId="0" fillId="0" borderId="0" xfId="0" applyAlignment="1">
      <alignment horizontal="center"/>
    </xf>
    <xf numFmtId="0" fontId="16" fillId="36" borderId="0" xfId="0" applyFont="1" applyFill="1" applyBorder="1" applyAlignment="1">
      <alignment horizontal="center"/>
    </xf>
    <xf numFmtId="0" fontId="16" fillId="36" borderId="13" xfId="0" applyFont="1" applyFill="1" applyBorder="1" applyAlignment="1">
      <alignment horizontal="center"/>
    </xf>
    <xf numFmtId="0" fontId="16" fillId="36" borderId="13" xfId="0" applyFont="1" applyFill="1" applyBorder="1" applyAlignment="1"/>
    <xf numFmtId="1" fontId="0" fillId="0" borderId="10" xfId="0" applyNumberFormat="1" applyFill="1" applyBorder="1"/>
    <xf numFmtId="1" fontId="21" fillId="0" borderId="10" xfId="0" applyNumberFormat="1" applyFont="1" applyBorder="1"/>
    <xf numFmtId="0" fontId="16" fillId="34" borderId="10" xfId="0" applyFont="1" applyFill="1" applyBorder="1" applyAlignment="1">
      <alignment horizontal="center" vertical="center" wrapText="1"/>
    </xf>
    <xf numFmtId="164" fontId="0" fillId="0" borderId="10" xfId="0" applyNumberFormat="1" applyBorder="1"/>
    <xf numFmtId="0" fontId="16" fillId="36" borderId="13" xfId="0" applyFont="1" applyFill="1" applyBorder="1" applyAlignment="1">
      <alignment horizontal="center"/>
    </xf>
    <xf numFmtId="0" fontId="16" fillId="36" borderId="14" xfId="0" applyFont="1" applyFill="1" applyBorder="1" applyAlignment="1">
      <alignment horizontal="center"/>
    </xf>
    <xf numFmtId="0" fontId="16" fillId="36" borderId="10" xfId="0" applyFont="1" applyFill="1" applyBorder="1" applyAlignment="1">
      <alignment horizontal="center"/>
    </xf>
    <xf numFmtId="0" fontId="16" fillId="36" borderId="13" xfId="0" applyFont="1" applyFill="1" applyBorder="1" applyAlignment="1">
      <alignment horizontal="center" wrapText="1"/>
    </xf>
    <xf numFmtId="0" fontId="0" fillId="0" borderId="10" xfId="0" applyFont="1" applyBorder="1"/>
    <xf numFmtId="0" fontId="0" fillId="0" borderId="0" xfId="0" applyFont="1"/>
    <xf numFmtId="1" fontId="0" fillId="0" borderId="10" xfId="0" applyNumberFormat="1" applyFont="1" applyBorder="1"/>
    <xf numFmtId="0" fontId="0" fillId="33" borderId="10" xfId="0" applyFont="1" applyFill="1" applyBorder="1"/>
    <xf numFmtId="14" fontId="0" fillId="0" borderId="10" xfId="0" applyNumberFormat="1" applyFont="1" applyBorder="1"/>
    <xf numFmtId="22" fontId="0" fillId="0" borderId="10" xfId="0" applyNumberFormat="1" applyFont="1" applyBorder="1"/>
    <xf numFmtId="0" fontId="0" fillId="0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51"/>
  <sheetViews>
    <sheetView workbookViewId="0">
      <selection activeCell="B1" sqref="B1"/>
    </sheetView>
  </sheetViews>
  <sheetFormatPr defaultRowHeight="15" x14ac:dyDescent="0.25"/>
  <cols>
    <col min="1" max="1" width="17.28515625" customWidth="1"/>
    <col min="2" max="2" width="17.7109375" customWidth="1"/>
    <col min="3" max="3" width="16.7109375" bestFit="1" customWidth="1"/>
    <col min="4" max="4" width="14.42578125" bestFit="1" customWidth="1"/>
    <col min="5" max="5" width="35.85546875" bestFit="1" customWidth="1"/>
    <col min="6" max="6" width="19.42578125" customWidth="1"/>
    <col min="7" max="7" width="12" customWidth="1"/>
    <col min="8" max="8" width="8.140625" customWidth="1"/>
    <col min="9" max="9" width="14.140625" bestFit="1" customWidth="1"/>
    <col min="10" max="10" width="24.5703125" bestFit="1" customWidth="1"/>
    <col min="11" max="11" width="14.85546875" bestFit="1" customWidth="1"/>
    <col min="12" max="12" width="14.140625" bestFit="1" customWidth="1"/>
    <col min="13" max="13" width="29.42578125" bestFit="1" customWidth="1"/>
    <col min="14" max="14" width="14.85546875" bestFit="1" customWidth="1"/>
    <col min="15" max="15" width="11.7109375" bestFit="1" customWidth="1"/>
    <col min="16" max="16" width="12.28515625" bestFit="1" customWidth="1"/>
    <col min="17" max="17" width="12" bestFit="1" customWidth="1"/>
    <col min="18" max="18" width="19.5703125" bestFit="1" customWidth="1"/>
    <col min="19" max="19" width="27.5703125" bestFit="1" customWidth="1"/>
    <col min="20" max="20" width="9.28515625" bestFit="1" customWidth="1"/>
    <col min="21" max="21" width="10" bestFit="1" customWidth="1"/>
    <col min="22" max="23" width="5" bestFit="1" customWidth="1"/>
    <col min="24" max="25" width="14.85546875" bestFit="1" customWidth="1"/>
    <col min="26" max="26" width="12.5703125" bestFit="1" customWidth="1"/>
    <col min="27" max="27" width="8.5703125" bestFit="1" customWidth="1"/>
    <col min="28" max="28" width="7.28515625" bestFit="1" customWidth="1"/>
    <col min="29" max="29" width="8" bestFit="1" customWidth="1"/>
    <col min="30" max="30" width="11" bestFit="1" customWidth="1"/>
    <col min="31" max="31" width="39.85546875" bestFit="1" customWidth="1"/>
    <col min="32" max="32" width="37.5703125" bestFit="1" customWidth="1"/>
    <col min="33" max="33" width="7.85546875" customWidth="1"/>
    <col min="34" max="34" width="9.5703125" bestFit="1" customWidth="1"/>
    <col min="35" max="35" width="8.42578125" bestFit="1" customWidth="1"/>
    <col min="36" max="36" width="8.85546875" bestFit="1" customWidth="1"/>
    <col min="37" max="37" width="14.140625" bestFit="1" customWidth="1"/>
    <col min="38" max="38" width="13.140625" bestFit="1" customWidth="1"/>
    <col min="39" max="39" width="12.140625" bestFit="1" customWidth="1"/>
    <col min="40" max="40" width="6.85546875" bestFit="1" customWidth="1"/>
    <col min="41" max="41" width="9" bestFit="1" customWidth="1"/>
    <col min="42" max="42" width="21.140625" bestFit="1" customWidth="1"/>
    <col min="43" max="43" width="9" customWidth="1"/>
    <col min="44" max="44" width="9.85546875" bestFit="1" customWidth="1"/>
    <col min="45" max="45" width="6.140625" bestFit="1" customWidth="1"/>
    <col min="46" max="46" width="6.42578125" bestFit="1" customWidth="1"/>
    <col min="47" max="47" width="6.140625" bestFit="1" customWidth="1"/>
    <col min="48" max="48" width="5" bestFit="1" customWidth="1"/>
    <col min="49" max="49" width="6.42578125" bestFit="1" customWidth="1"/>
    <col min="50" max="50" width="6.140625" bestFit="1" customWidth="1"/>
    <col min="51" max="51" width="5" bestFit="1" customWidth="1"/>
    <col min="52" max="52" width="6" bestFit="1" customWidth="1"/>
    <col min="53" max="53" width="6.7109375" bestFit="1" customWidth="1"/>
    <col min="54" max="54" width="7.85546875" bestFit="1" customWidth="1"/>
    <col min="55" max="55" width="4.28515625" bestFit="1" customWidth="1"/>
    <col min="56" max="56" width="12.5703125" bestFit="1" customWidth="1"/>
    <col min="57" max="58" width="14.85546875" bestFit="1" customWidth="1"/>
    <col min="59" max="59" width="15.140625" bestFit="1" customWidth="1"/>
    <col min="60" max="60" width="10" bestFit="1" customWidth="1"/>
    <col min="61" max="61" width="14.85546875" bestFit="1" customWidth="1"/>
    <col min="62" max="62" width="11.140625" bestFit="1" customWidth="1"/>
    <col min="63" max="63" width="18.28515625" bestFit="1" customWidth="1"/>
    <col min="64" max="64" width="4.140625" bestFit="1" customWidth="1"/>
    <col min="65" max="65" width="6.28515625" bestFit="1" customWidth="1"/>
  </cols>
  <sheetData>
    <row r="1" spans="1:66" s="1" customFormat="1" x14ac:dyDescent="0.25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13</v>
      </c>
      <c r="O1" s="33" t="s">
        <v>14</v>
      </c>
      <c r="P1" s="33" t="s">
        <v>15</v>
      </c>
      <c r="Q1" s="33" t="s">
        <v>16</v>
      </c>
      <c r="R1" s="33" t="s">
        <v>17</v>
      </c>
      <c r="S1" s="33" t="s">
        <v>18</v>
      </c>
      <c r="T1" s="33" t="s">
        <v>19</v>
      </c>
      <c r="U1" s="33" t="s">
        <v>20</v>
      </c>
      <c r="V1" s="33" t="s">
        <v>21</v>
      </c>
      <c r="W1" s="33" t="s">
        <v>22</v>
      </c>
      <c r="X1" s="33" t="s">
        <v>23</v>
      </c>
      <c r="Y1" s="33" t="s">
        <v>24</v>
      </c>
      <c r="Z1" s="33" t="s">
        <v>25</v>
      </c>
      <c r="AA1" s="33" t="s">
        <v>26</v>
      </c>
      <c r="AB1" s="33" t="s">
        <v>27</v>
      </c>
      <c r="AC1" s="33" t="s">
        <v>28</v>
      </c>
      <c r="AD1" s="33" t="s">
        <v>29</v>
      </c>
      <c r="AE1" s="33" t="s">
        <v>30</v>
      </c>
      <c r="AF1" s="33" t="s">
        <v>31</v>
      </c>
      <c r="AG1" s="33" t="s">
        <v>32</v>
      </c>
      <c r="AH1" s="33" t="s">
        <v>33</v>
      </c>
      <c r="AI1" s="33" t="s">
        <v>34</v>
      </c>
      <c r="AJ1" s="33" t="s">
        <v>35</v>
      </c>
      <c r="AK1" s="33" t="s">
        <v>36</v>
      </c>
      <c r="AL1" s="33" t="s">
        <v>37</v>
      </c>
      <c r="AM1" s="33" t="s">
        <v>38</v>
      </c>
      <c r="AN1" s="33" t="s">
        <v>39</v>
      </c>
      <c r="AO1" s="33" t="s">
        <v>40</v>
      </c>
      <c r="AP1" s="33" t="s">
        <v>41</v>
      </c>
      <c r="AQ1" s="33" t="s">
        <v>42</v>
      </c>
      <c r="AR1" s="33" t="s">
        <v>43</v>
      </c>
      <c r="AS1" s="33" t="s">
        <v>44</v>
      </c>
      <c r="AT1" s="33" t="s">
        <v>45</v>
      </c>
      <c r="AU1" s="33" t="s">
        <v>46</v>
      </c>
      <c r="AV1" s="33" t="s">
        <v>47</v>
      </c>
      <c r="AW1" s="33" t="s">
        <v>48</v>
      </c>
      <c r="AX1" s="33" t="s">
        <v>49</v>
      </c>
      <c r="AY1" s="33" t="s">
        <v>50</v>
      </c>
      <c r="AZ1" s="33" t="s">
        <v>51</v>
      </c>
      <c r="BA1" s="33" t="s">
        <v>52</v>
      </c>
      <c r="BB1" s="33" t="s">
        <v>53</v>
      </c>
      <c r="BC1" s="33" t="s">
        <v>54</v>
      </c>
      <c r="BD1" s="33" t="s">
        <v>55</v>
      </c>
      <c r="BE1" s="33" t="s">
        <v>56</v>
      </c>
      <c r="BF1" s="33" t="s">
        <v>57</v>
      </c>
      <c r="BG1" s="33" t="s">
        <v>58</v>
      </c>
      <c r="BH1" s="33" t="s">
        <v>59</v>
      </c>
      <c r="BI1" s="33" t="s">
        <v>60</v>
      </c>
      <c r="BJ1" s="33" t="s">
        <v>61</v>
      </c>
      <c r="BK1" s="33" t="s">
        <v>62</v>
      </c>
      <c r="BL1" s="33" t="s">
        <v>63</v>
      </c>
      <c r="BM1" s="33" t="s">
        <v>64</v>
      </c>
      <c r="BN1" s="34" t="s">
        <v>295</v>
      </c>
    </row>
    <row r="2" spans="1:66" x14ac:dyDescent="0.25">
      <c r="A2" s="33" t="s">
        <v>203</v>
      </c>
      <c r="B2" s="33" t="s">
        <v>275</v>
      </c>
      <c r="C2" s="35">
        <v>100243255858</v>
      </c>
      <c r="D2" s="33" t="s">
        <v>138</v>
      </c>
      <c r="E2" s="33" t="s">
        <v>110</v>
      </c>
      <c r="F2" s="33">
        <v>67000</v>
      </c>
      <c r="G2" s="33">
        <v>10000</v>
      </c>
      <c r="H2" s="33">
        <v>1800</v>
      </c>
      <c r="I2" s="35">
        <v>8220100012345</v>
      </c>
      <c r="J2" s="36" t="s">
        <v>131</v>
      </c>
      <c r="K2" s="37">
        <v>41559</v>
      </c>
      <c r="L2" s="33" t="s">
        <v>66</v>
      </c>
      <c r="M2" s="33" t="s">
        <v>67</v>
      </c>
      <c r="N2" s="33">
        <v>0</v>
      </c>
      <c r="O2" s="33" t="s">
        <v>135</v>
      </c>
      <c r="P2" s="33" t="s">
        <v>68</v>
      </c>
      <c r="Q2" s="33" t="s">
        <v>136</v>
      </c>
      <c r="R2" s="33" t="s">
        <v>69</v>
      </c>
      <c r="S2" s="33" t="s">
        <v>70</v>
      </c>
      <c r="T2" s="33" t="s">
        <v>80</v>
      </c>
      <c r="U2" s="33"/>
      <c r="V2" s="33">
        <v>240</v>
      </c>
      <c r="W2" s="33">
        <v>1600</v>
      </c>
      <c r="X2" s="38"/>
      <c r="Y2" s="37">
        <v>41559</v>
      </c>
      <c r="Z2" s="33" t="s">
        <v>72</v>
      </c>
      <c r="AA2" s="33" t="s">
        <v>73</v>
      </c>
      <c r="AB2" s="33" t="s">
        <v>74</v>
      </c>
      <c r="AC2" s="33" t="s">
        <v>150</v>
      </c>
      <c r="AD2" s="33">
        <v>1234567891</v>
      </c>
      <c r="AE2" s="33" t="s">
        <v>152</v>
      </c>
      <c r="AF2" s="33" t="s">
        <v>151</v>
      </c>
      <c r="AG2" s="33" t="s">
        <v>203</v>
      </c>
      <c r="AH2" s="33" t="s">
        <v>203</v>
      </c>
      <c r="AI2" s="33" t="s">
        <v>229</v>
      </c>
      <c r="AJ2" s="33">
        <v>1</v>
      </c>
      <c r="AK2" s="33">
        <v>1</v>
      </c>
      <c r="AL2" s="35">
        <v>123456789012</v>
      </c>
      <c r="AM2" s="33" t="s">
        <v>231</v>
      </c>
      <c r="AN2" s="33" t="s">
        <v>229</v>
      </c>
      <c r="AO2" s="33" t="s">
        <v>233</v>
      </c>
      <c r="AP2" s="33" t="s">
        <v>234</v>
      </c>
      <c r="AQ2" s="33" t="s">
        <v>235</v>
      </c>
      <c r="AR2" s="33" t="s">
        <v>236</v>
      </c>
      <c r="AS2" s="33">
        <v>2018</v>
      </c>
      <c r="AT2" s="33" t="s">
        <v>234</v>
      </c>
      <c r="AU2" s="33" t="s">
        <v>235</v>
      </c>
      <c r="AV2" s="33">
        <v>2013</v>
      </c>
      <c r="AW2" s="33" t="s">
        <v>234</v>
      </c>
      <c r="AX2" s="33" t="s">
        <v>235</v>
      </c>
      <c r="AY2" s="33">
        <v>2010</v>
      </c>
      <c r="AZ2" s="33" t="s">
        <v>237</v>
      </c>
      <c r="BA2" s="33" t="s">
        <v>238</v>
      </c>
      <c r="BB2" s="33"/>
      <c r="BC2" s="33">
        <v>15</v>
      </c>
      <c r="BD2" s="33">
        <v>6</v>
      </c>
      <c r="BE2" s="33" t="s">
        <v>240</v>
      </c>
      <c r="BF2" s="38">
        <v>41552</v>
      </c>
      <c r="BG2" s="33">
        <v>12</v>
      </c>
      <c r="BH2" s="33"/>
      <c r="BI2" s="38">
        <v>27672</v>
      </c>
      <c r="BJ2" s="39">
        <v>0</v>
      </c>
      <c r="BK2" s="33" t="s">
        <v>294</v>
      </c>
      <c r="BL2" s="33">
        <v>41</v>
      </c>
      <c r="BM2" s="33"/>
      <c r="BN2" s="34" t="s">
        <v>296</v>
      </c>
    </row>
    <row r="3" spans="1:66" x14ac:dyDescent="0.25">
      <c r="A3" s="33" t="s">
        <v>204</v>
      </c>
      <c r="B3" s="33" t="s">
        <v>271</v>
      </c>
      <c r="C3" s="35">
        <v>100243255859</v>
      </c>
      <c r="D3" s="33" t="s">
        <v>138</v>
      </c>
      <c r="E3" s="33" t="s">
        <v>110</v>
      </c>
      <c r="F3" s="33">
        <v>53000</v>
      </c>
      <c r="G3" s="33">
        <v>9000</v>
      </c>
      <c r="H3" s="33">
        <v>1800</v>
      </c>
      <c r="I3" s="35">
        <v>8220100012350</v>
      </c>
      <c r="J3" s="36" t="s">
        <v>131</v>
      </c>
      <c r="K3" s="37">
        <v>43018</v>
      </c>
      <c r="L3" s="33" t="s">
        <v>66</v>
      </c>
      <c r="M3" s="33" t="s">
        <v>77</v>
      </c>
      <c r="N3" s="33">
        <v>0</v>
      </c>
      <c r="O3" s="33" t="s">
        <v>134</v>
      </c>
      <c r="P3" s="33" t="s">
        <v>78</v>
      </c>
      <c r="Q3" s="33" t="s">
        <v>136</v>
      </c>
      <c r="R3" s="33" t="s">
        <v>69</v>
      </c>
      <c r="S3" s="33" t="s">
        <v>77</v>
      </c>
      <c r="T3" s="33" t="s">
        <v>80</v>
      </c>
      <c r="U3" s="33"/>
      <c r="V3" s="33">
        <v>240</v>
      </c>
      <c r="W3" s="33">
        <v>1600</v>
      </c>
      <c r="X3" s="38"/>
      <c r="Y3" s="37">
        <v>43018</v>
      </c>
      <c r="Z3" s="33" t="s">
        <v>72</v>
      </c>
      <c r="AA3" s="33" t="s">
        <v>73</v>
      </c>
      <c r="AB3" s="33" t="s">
        <v>74</v>
      </c>
      <c r="AC3" s="33" t="s">
        <v>150</v>
      </c>
      <c r="AD3" s="33">
        <v>1234567892</v>
      </c>
      <c r="AE3" s="33" t="s">
        <v>153</v>
      </c>
      <c r="AF3" s="33" t="s">
        <v>178</v>
      </c>
      <c r="AG3" s="33" t="s">
        <v>204</v>
      </c>
      <c r="AH3" s="33" t="s">
        <v>204</v>
      </c>
      <c r="AI3" s="33" t="s">
        <v>229</v>
      </c>
      <c r="AJ3" s="33">
        <v>2</v>
      </c>
      <c r="AK3" s="33">
        <v>2</v>
      </c>
      <c r="AL3" s="35">
        <v>123457789013</v>
      </c>
      <c r="AM3" s="33" t="s">
        <v>232</v>
      </c>
      <c r="AN3" s="33" t="s">
        <v>229</v>
      </c>
      <c r="AO3" s="33" t="s">
        <v>233</v>
      </c>
      <c r="AP3" s="33" t="s">
        <v>234</v>
      </c>
      <c r="AQ3" s="33" t="s">
        <v>235</v>
      </c>
      <c r="AR3" s="33" t="s">
        <v>236</v>
      </c>
      <c r="AS3" s="33">
        <v>2018</v>
      </c>
      <c r="AT3" s="33" t="s">
        <v>234</v>
      </c>
      <c r="AU3" s="33" t="s">
        <v>235</v>
      </c>
      <c r="AV3" s="33">
        <v>2013</v>
      </c>
      <c r="AW3" s="33" t="s">
        <v>234</v>
      </c>
      <c r="AX3" s="33" t="s">
        <v>235</v>
      </c>
      <c r="AY3" s="33">
        <v>2010</v>
      </c>
      <c r="AZ3" s="33" t="s">
        <v>237</v>
      </c>
      <c r="BA3" s="33" t="s">
        <v>238</v>
      </c>
      <c r="BB3" s="33"/>
      <c r="BC3" s="33">
        <v>10</v>
      </c>
      <c r="BD3" s="33">
        <v>2</v>
      </c>
      <c r="BE3" s="33" t="s">
        <v>241</v>
      </c>
      <c r="BF3" s="38">
        <v>42369</v>
      </c>
      <c r="BG3" s="33">
        <v>10</v>
      </c>
      <c r="BH3" s="33"/>
      <c r="BI3" s="38">
        <v>27791</v>
      </c>
      <c r="BJ3" s="33">
        <v>125042</v>
      </c>
      <c r="BK3" s="33" t="s">
        <v>239</v>
      </c>
      <c r="BL3" s="33">
        <v>42</v>
      </c>
      <c r="BM3" s="33"/>
      <c r="BN3" s="34" t="s">
        <v>296</v>
      </c>
    </row>
    <row r="4" spans="1:66" x14ac:dyDescent="0.25">
      <c r="A4" s="33" t="s">
        <v>205</v>
      </c>
      <c r="B4" s="33" t="s">
        <v>272</v>
      </c>
      <c r="C4" s="35">
        <v>100243255860</v>
      </c>
      <c r="D4" s="33" t="s">
        <v>139</v>
      </c>
      <c r="E4" s="33" t="s">
        <v>109</v>
      </c>
      <c r="F4" s="33">
        <v>37400</v>
      </c>
      <c r="G4" s="33">
        <v>7000</v>
      </c>
      <c r="H4" s="33">
        <v>1800</v>
      </c>
      <c r="I4" s="35">
        <v>8220100012355</v>
      </c>
      <c r="J4" s="36" t="s">
        <v>131</v>
      </c>
      <c r="K4" s="37">
        <v>41284</v>
      </c>
      <c r="L4" s="33" t="s">
        <v>66</v>
      </c>
      <c r="M4" s="33" t="s">
        <v>81</v>
      </c>
      <c r="N4" s="33">
        <v>0</v>
      </c>
      <c r="O4" s="33" t="s">
        <v>134</v>
      </c>
      <c r="P4" s="33" t="s">
        <v>82</v>
      </c>
      <c r="Q4" s="33" t="s">
        <v>136</v>
      </c>
      <c r="R4" s="33" t="s">
        <v>69</v>
      </c>
      <c r="S4" s="33" t="s">
        <v>81</v>
      </c>
      <c r="T4" s="33" t="s">
        <v>80</v>
      </c>
      <c r="U4" s="33"/>
      <c r="V4" s="33">
        <v>240</v>
      </c>
      <c r="W4" s="33">
        <v>1600</v>
      </c>
      <c r="X4" s="38"/>
      <c r="Y4" s="37">
        <v>41284</v>
      </c>
      <c r="Z4" s="33" t="s">
        <v>72</v>
      </c>
      <c r="AA4" s="33" t="s">
        <v>73</v>
      </c>
      <c r="AB4" s="33" t="s">
        <v>74</v>
      </c>
      <c r="AC4" s="33" t="s">
        <v>150</v>
      </c>
      <c r="AD4" s="33">
        <v>1234567893</v>
      </c>
      <c r="AE4" s="33" t="s">
        <v>154</v>
      </c>
      <c r="AF4" s="33" t="s">
        <v>179</v>
      </c>
      <c r="AG4" s="33" t="s">
        <v>205</v>
      </c>
      <c r="AH4" s="33" t="s">
        <v>205</v>
      </c>
      <c r="AI4" s="33" t="s">
        <v>229</v>
      </c>
      <c r="AJ4" s="33">
        <v>3</v>
      </c>
      <c r="AK4" s="33">
        <v>3</v>
      </c>
      <c r="AL4" s="35">
        <v>123458789014</v>
      </c>
      <c r="AM4" s="33" t="s">
        <v>231</v>
      </c>
      <c r="AN4" s="33" t="s">
        <v>229</v>
      </c>
      <c r="AO4" s="33" t="s">
        <v>233</v>
      </c>
      <c r="AP4" s="33" t="s">
        <v>234</v>
      </c>
      <c r="AQ4" s="33" t="s">
        <v>235</v>
      </c>
      <c r="AR4" s="33" t="s">
        <v>236</v>
      </c>
      <c r="AS4" s="33">
        <v>2018</v>
      </c>
      <c r="AT4" s="33" t="s">
        <v>234</v>
      </c>
      <c r="AU4" s="33" t="s">
        <v>235</v>
      </c>
      <c r="AV4" s="33">
        <v>2013</v>
      </c>
      <c r="AW4" s="33" t="s">
        <v>234</v>
      </c>
      <c r="AX4" s="33" t="s">
        <v>235</v>
      </c>
      <c r="AY4" s="33">
        <v>2010</v>
      </c>
      <c r="AZ4" s="33" t="s">
        <v>237</v>
      </c>
      <c r="BA4" s="33" t="s">
        <v>238</v>
      </c>
      <c r="BB4" s="33"/>
      <c r="BC4" s="33">
        <v>5</v>
      </c>
      <c r="BD4" s="33">
        <v>6</v>
      </c>
      <c r="BE4" s="33" t="s">
        <v>246</v>
      </c>
      <c r="BF4" s="38">
        <v>43314</v>
      </c>
      <c r="BG4" s="33">
        <v>4</v>
      </c>
      <c r="BH4" s="33"/>
      <c r="BI4" s="38">
        <v>28186</v>
      </c>
      <c r="BJ4" s="33">
        <v>15200</v>
      </c>
      <c r="BK4" s="33" t="s">
        <v>239</v>
      </c>
      <c r="BL4" s="33">
        <v>43</v>
      </c>
      <c r="BM4" s="33"/>
      <c r="BN4" s="34" t="s">
        <v>296</v>
      </c>
    </row>
    <row r="5" spans="1:66" x14ac:dyDescent="0.25">
      <c r="A5" s="33" t="s">
        <v>206</v>
      </c>
      <c r="B5" s="33" t="s">
        <v>273</v>
      </c>
      <c r="C5" s="35">
        <v>100243255861</v>
      </c>
      <c r="D5" s="33" t="s">
        <v>138</v>
      </c>
      <c r="E5" s="33" t="s">
        <v>108</v>
      </c>
      <c r="F5" s="33">
        <v>15600</v>
      </c>
      <c r="G5" s="33">
        <v>6000</v>
      </c>
      <c r="H5" s="33">
        <v>1800</v>
      </c>
      <c r="I5" s="35">
        <v>8220100012360</v>
      </c>
      <c r="J5" s="36" t="s">
        <v>131</v>
      </c>
      <c r="K5" s="37">
        <v>44382</v>
      </c>
      <c r="L5" s="33" t="s">
        <v>66</v>
      </c>
      <c r="M5" s="33" t="s">
        <v>84</v>
      </c>
      <c r="N5" s="33">
        <v>0</v>
      </c>
      <c r="O5" s="33" t="s">
        <v>133</v>
      </c>
      <c r="P5" s="33" t="s">
        <v>68</v>
      </c>
      <c r="Q5" s="33" t="s">
        <v>136</v>
      </c>
      <c r="R5" s="33" t="s">
        <v>69</v>
      </c>
      <c r="S5" s="33" t="s">
        <v>84</v>
      </c>
      <c r="T5" s="33" t="s">
        <v>80</v>
      </c>
      <c r="U5" s="33"/>
      <c r="V5" s="33">
        <v>240</v>
      </c>
      <c r="W5" s="33">
        <v>1600</v>
      </c>
      <c r="X5" s="38"/>
      <c r="Y5" s="37">
        <v>44382</v>
      </c>
      <c r="Z5" s="33" t="s">
        <v>72</v>
      </c>
      <c r="AA5" s="33" t="s">
        <v>73</v>
      </c>
      <c r="AB5" s="33" t="s">
        <v>74</v>
      </c>
      <c r="AC5" s="33" t="s">
        <v>150</v>
      </c>
      <c r="AD5" s="33">
        <v>1234567894</v>
      </c>
      <c r="AE5" s="33" t="s">
        <v>155</v>
      </c>
      <c r="AF5" s="33" t="s">
        <v>180</v>
      </c>
      <c r="AG5" s="33" t="s">
        <v>206</v>
      </c>
      <c r="AH5" s="33" t="s">
        <v>206</v>
      </c>
      <c r="AI5" s="33" t="s">
        <v>229</v>
      </c>
      <c r="AJ5" s="33">
        <v>4</v>
      </c>
      <c r="AK5" s="33">
        <v>4</v>
      </c>
      <c r="AL5" s="35">
        <v>123459789015</v>
      </c>
      <c r="AM5" s="33" t="s">
        <v>232</v>
      </c>
      <c r="AN5" s="33" t="s">
        <v>229</v>
      </c>
      <c r="AO5" s="33" t="s">
        <v>233</v>
      </c>
      <c r="AP5" s="33" t="s">
        <v>234</v>
      </c>
      <c r="AQ5" s="33" t="s">
        <v>235</v>
      </c>
      <c r="AR5" s="33" t="s">
        <v>236</v>
      </c>
      <c r="AS5" s="33">
        <v>2018</v>
      </c>
      <c r="AT5" s="33" t="s">
        <v>234</v>
      </c>
      <c r="AU5" s="33" t="s">
        <v>235</v>
      </c>
      <c r="AV5" s="33">
        <v>2013</v>
      </c>
      <c r="AW5" s="33" t="s">
        <v>234</v>
      </c>
      <c r="AX5" s="33" t="s">
        <v>235</v>
      </c>
      <c r="AY5" s="33">
        <v>2010</v>
      </c>
      <c r="AZ5" s="33" t="s">
        <v>237</v>
      </c>
      <c r="BA5" s="33" t="s">
        <v>238</v>
      </c>
      <c r="BB5" s="33"/>
      <c r="BC5" s="33">
        <v>5</v>
      </c>
      <c r="BD5" s="33">
        <v>6</v>
      </c>
      <c r="BE5" s="33" t="s">
        <v>247</v>
      </c>
      <c r="BF5" s="38">
        <v>43286</v>
      </c>
      <c r="BG5" s="33">
        <v>5</v>
      </c>
      <c r="BH5" s="33"/>
      <c r="BI5" s="38">
        <v>28583</v>
      </c>
      <c r="BJ5" s="33">
        <v>0</v>
      </c>
      <c r="BK5" s="33" t="s">
        <v>239</v>
      </c>
      <c r="BL5" s="33">
        <v>44</v>
      </c>
      <c r="BM5" s="33"/>
      <c r="BN5" s="34" t="s">
        <v>296</v>
      </c>
    </row>
    <row r="6" spans="1:66" x14ac:dyDescent="0.25">
      <c r="A6" s="33" t="s">
        <v>207</v>
      </c>
      <c r="B6" s="33" t="s">
        <v>274</v>
      </c>
      <c r="C6" s="35">
        <v>100243255862</v>
      </c>
      <c r="D6" s="33" t="s">
        <v>65</v>
      </c>
      <c r="E6" s="33" t="s">
        <v>111</v>
      </c>
      <c r="F6" s="33">
        <v>16250</v>
      </c>
      <c r="G6" s="33">
        <v>6000</v>
      </c>
      <c r="H6" s="33">
        <v>1800</v>
      </c>
      <c r="I6" s="35">
        <v>8220100012365</v>
      </c>
      <c r="J6" s="36" t="s">
        <v>131</v>
      </c>
      <c r="K6" s="37">
        <v>42050</v>
      </c>
      <c r="L6" s="33" t="s">
        <v>66</v>
      </c>
      <c r="M6" s="33" t="s">
        <v>85</v>
      </c>
      <c r="N6" s="33">
        <v>0</v>
      </c>
      <c r="O6" s="33" t="s">
        <v>133</v>
      </c>
      <c r="P6" s="33" t="s">
        <v>78</v>
      </c>
      <c r="Q6" s="33" t="s">
        <v>136</v>
      </c>
      <c r="R6" s="33" t="s">
        <v>69</v>
      </c>
      <c r="S6" s="33" t="s">
        <v>85</v>
      </c>
      <c r="T6" s="33" t="s">
        <v>80</v>
      </c>
      <c r="U6" s="33"/>
      <c r="V6" s="33">
        <v>240</v>
      </c>
      <c r="W6" s="33">
        <v>1600</v>
      </c>
      <c r="X6" s="38"/>
      <c r="Y6" s="37">
        <v>42050</v>
      </c>
      <c r="Z6" s="33" t="s">
        <v>72</v>
      </c>
      <c r="AA6" s="33" t="s">
        <v>73</v>
      </c>
      <c r="AB6" s="33" t="s">
        <v>74</v>
      </c>
      <c r="AC6" s="33" t="s">
        <v>150</v>
      </c>
      <c r="AD6" s="33">
        <v>1234567895</v>
      </c>
      <c r="AE6" s="33" t="s">
        <v>156</v>
      </c>
      <c r="AF6" s="33" t="s">
        <v>181</v>
      </c>
      <c r="AG6" s="33" t="s">
        <v>207</v>
      </c>
      <c r="AH6" s="33" t="s">
        <v>207</v>
      </c>
      <c r="AI6" s="33" t="s">
        <v>229</v>
      </c>
      <c r="AJ6" s="33">
        <v>5</v>
      </c>
      <c r="AK6" s="33">
        <v>1</v>
      </c>
      <c r="AL6" s="35">
        <v>123460789016</v>
      </c>
      <c r="AM6" s="33" t="s">
        <v>231</v>
      </c>
      <c r="AN6" s="33" t="s">
        <v>229</v>
      </c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 t="s">
        <v>238</v>
      </c>
      <c r="BB6" s="33"/>
      <c r="BC6" s="33">
        <v>5</v>
      </c>
      <c r="BD6" s="33">
        <v>6</v>
      </c>
      <c r="BE6" s="33" t="s">
        <v>248</v>
      </c>
      <c r="BF6" s="38">
        <v>42369</v>
      </c>
      <c r="BG6" s="33">
        <v>7</v>
      </c>
      <c r="BH6" s="33"/>
      <c r="BI6" s="38">
        <v>28979</v>
      </c>
      <c r="BJ6" s="33">
        <v>78500</v>
      </c>
      <c r="BK6" s="33" t="s">
        <v>239</v>
      </c>
      <c r="BL6" s="33">
        <v>45</v>
      </c>
      <c r="BM6" s="33"/>
      <c r="BN6" s="34"/>
    </row>
    <row r="7" spans="1:66" x14ac:dyDescent="0.25">
      <c r="A7" s="33" t="s">
        <v>208</v>
      </c>
      <c r="B7" s="36" t="s">
        <v>86</v>
      </c>
      <c r="C7" s="35">
        <v>100243255863</v>
      </c>
      <c r="D7" s="33" t="s">
        <v>65</v>
      </c>
      <c r="E7" s="33" t="s">
        <v>112</v>
      </c>
      <c r="F7" s="33">
        <v>15600</v>
      </c>
      <c r="G7" s="33">
        <v>6000</v>
      </c>
      <c r="H7" s="33">
        <v>1800</v>
      </c>
      <c r="I7" s="35">
        <v>8220100012370</v>
      </c>
      <c r="J7" s="36" t="s">
        <v>131</v>
      </c>
      <c r="K7" s="37">
        <v>41276</v>
      </c>
      <c r="L7" s="33" t="s">
        <v>66</v>
      </c>
      <c r="M7" s="33" t="s">
        <v>67</v>
      </c>
      <c r="N7" s="33">
        <v>0</v>
      </c>
      <c r="O7" s="33" t="s">
        <v>133</v>
      </c>
      <c r="P7" s="33" t="s">
        <v>68</v>
      </c>
      <c r="Q7" s="33" t="s">
        <v>136</v>
      </c>
      <c r="R7" s="33" t="s">
        <v>69</v>
      </c>
      <c r="S7" s="33" t="s">
        <v>67</v>
      </c>
      <c r="T7" s="33" t="s">
        <v>80</v>
      </c>
      <c r="U7" s="33"/>
      <c r="V7" s="33">
        <v>240</v>
      </c>
      <c r="W7" s="33">
        <v>1600</v>
      </c>
      <c r="X7" s="37">
        <v>43101</v>
      </c>
      <c r="Y7" s="37">
        <v>41276</v>
      </c>
      <c r="Z7" s="33" t="s">
        <v>72</v>
      </c>
      <c r="AA7" s="33" t="s">
        <v>146</v>
      </c>
      <c r="AB7" s="33" t="s">
        <v>149</v>
      </c>
      <c r="AC7" s="33" t="s">
        <v>150</v>
      </c>
      <c r="AD7" s="33">
        <v>1234567896</v>
      </c>
      <c r="AE7" s="33" t="s">
        <v>157</v>
      </c>
      <c r="AF7" s="33" t="s">
        <v>182</v>
      </c>
      <c r="AG7" s="33" t="s">
        <v>208</v>
      </c>
      <c r="AH7" s="33" t="s">
        <v>208</v>
      </c>
      <c r="AI7" s="33" t="s">
        <v>229</v>
      </c>
      <c r="AJ7" s="33">
        <v>6</v>
      </c>
      <c r="AK7" s="33">
        <v>2</v>
      </c>
      <c r="AL7" s="35">
        <v>123461789017</v>
      </c>
      <c r="AM7" s="33" t="s">
        <v>232</v>
      </c>
      <c r="AN7" s="33" t="s">
        <v>229</v>
      </c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 t="s">
        <v>238</v>
      </c>
      <c r="BB7" s="33"/>
      <c r="BC7" s="33">
        <v>5</v>
      </c>
      <c r="BD7" s="33">
        <v>6</v>
      </c>
      <c r="BE7" s="33" t="s">
        <v>249</v>
      </c>
      <c r="BF7" s="38">
        <v>42369</v>
      </c>
      <c r="BG7" s="33">
        <v>8</v>
      </c>
      <c r="BH7" s="33"/>
      <c r="BI7" s="38">
        <v>29377</v>
      </c>
      <c r="BJ7" s="33">
        <v>0</v>
      </c>
      <c r="BK7" s="33" t="s">
        <v>239</v>
      </c>
      <c r="BL7" s="33">
        <v>46</v>
      </c>
      <c r="BM7" s="33"/>
      <c r="BN7" s="34"/>
    </row>
    <row r="8" spans="1:66" x14ac:dyDescent="0.25">
      <c r="A8" s="33" t="s">
        <v>209</v>
      </c>
      <c r="B8" s="36" t="s">
        <v>87</v>
      </c>
      <c r="C8" s="35">
        <v>100243255864</v>
      </c>
      <c r="D8" s="33" t="s">
        <v>65</v>
      </c>
      <c r="E8" s="33" t="s">
        <v>113</v>
      </c>
      <c r="F8" s="33">
        <v>15600</v>
      </c>
      <c r="G8" s="33">
        <v>6000</v>
      </c>
      <c r="H8" s="33">
        <v>1800</v>
      </c>
      <c r="I8" s="35">
        <v>8220100012375</v>
      </c>
      <c r="J8" s="36" t="s">
        <v>131</v>
      </c>
      <c r="K8" s="37">
        <v>43840</v>
      </c>
      <c r="L8" s="33" t="s">
        <v>66</v>
      </c>
      <c r="M8" s="33" t="s">
        <v>77</v>
      </c>
      <c r="N8" s="33">
        <v>0</v>
      </c>
      <c r="O8" s="33" t="s">
        <v>133</v>
      </c>
      <c r="P8" s="33" t="s">
        <v>78</v>
      </c>
      <c r="Q8" s="33" t="s">
        <v>136</v>
      </c>
      <c r="R8" s="33" t="s">
        <v>79</v>
      </c>
      <c r="S8" s="33" t="s">
        <v>77</v>
      </c>
      <c r="T8" s="33" t="s">
        <v>71</v>
      </c>
      <c r="U8" s="33"/>
      <c r="V8" s="33">
        <v>240</v>
      </c>
      <c r="W8" s="33">
        <v>1600</v>
      </c>
      <c r="X8" s="33"/>
      <c r="Y8" s="37">
        <v>43840</v>
      </c>
      <c r="Z8" s="33" t="s">
        <v>72</v>
      </c>
      <c r="AA8" s="33" t="s">
        <v>147</v>
      </c>
      <c r="AB8" s="33" t="s">
        <v>74</v>
      </c>
      <c r="AC8" s="33" t="s">
        <v>150</v>
      </c>
      <c r="AD8" s="33">
        <v>1234567897</v>
      </c>
      <c r="AE8" s="33" t="s">
        <v>158</v>
      </c>
      <c r="AF8" s="33" t="s">
        <v>183</v>
      </c>
      <c r="AG8" s="33" t="s">
        <v>209</v>
      </c>
      <c r="AH8" s="33" t="s">
        <v>209</v>
      </c>
      <c r="AI8" s="33" t="s">
        <v>229</v>
      </c>
      <c r="AJ8" s="33">
        <v>7</v>
      </c>
      <c r="AK8" s="33">
        <v>3</v>
      </c>
      <c r="AL8" s="35">
        <v>123462789018</v>
      </c>
      <c r="AM8" s="33" t="s">
        <v>231</v>
      </c>
      <c r="AN8" s="33" t="s">
        <v>229</v>
      </c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9" t="s">
        <v>238</v>
      </c>
      <c r="BB8" s="34"/>
      <c r="BC8" s="33">
        <v>5</v>
      </c>
      <c r="BD8" s="33">
        <v>6</v>
      </c>
      <c r="BE8" s="33" t="s">
        <v>250</v>
      </c>
      <c r="BF8" s="38">
        <v>43286</v>
      </c>
      <c r="BG8" s="33">
        <v>9</v>
      </c>
      <c r="BH8" s="33"/>
      <c r="BI8" s="38">
        <v>29773</v>
      </c>
      <c r="BJ8" s="33">
        <v>12520</v>
      </c>
      <c r="BK8" s="33" t="s">
        <v>239</v>
      </c>
      <c r="BL8" s="33">
        <v>47</v>
      </c>
      <c r="BM8" s="33"/>
      <c r="BN8" s="34"/>
    </row>
    <row r="9" spans="1:66" x14ac:dyDescent="0.25">
      <c r="A9" s="33" t="s">
        <v>210</v>
      </c>
      <c r="B9" s="36" t="s">
        <v>88</v>
      </c>
      <c r="C9" s="35">
        <v>100243255865</v>
      </c>
      <c r="D9" s="33" t="s">
        <v>140</v>
      </c>
      <c r="E9" s="33" t="s">
        <v>114</v>
      </c>
      <c r="F9" s="33">
        <v>15600</v>
      </c>
      <c r="G9" s="33">
        <v>6000</v>
      </c>
      <c r="H9" s="33">
        <v>1800</v>
      </c>
      <c r="I9" s="35">
        <v>8220100012380</v>
      </c>
      <c r="J9" s="36" t="s">
        <v>131</v>
      </c>
      <c r="K9" s="37">
        <v>41275</v>
      </c>
      <c r="L9" s="33" t="s">
        <v>66</v>
      </c>
      <c r="M9" s="33" t="s">
        <v>81</v>
      </c>
      <c r="N9" s="33">
        <v>1000</v>
      </c>
      <c r="O9" s="33" t="s">
        <v>133</v>
      </c>
      <c r="P9" s="33" t="s">
        <v>82</v>
      </c>
      <c r="Q9" s="33" t="s">
        <v>136</v>
      </c>
      <c r="R9" s="33" t="s">
        <v>79</v>
      </c>
      <c r="S9" s="33" t="s">
        <v>81</v>
      </c>
      <c r="T9" s="33" t="s">
        <v>71</v>
      </c>
      <c r="U9" s="33"/>
      <c r="V9" s="33">
        <v>150</v>
      </c>
      <c r="W9" s="33">
        <v>200</v>
      </c>
      <c r="X9" s="33"/>
      <c r="Y9" s="37">
        <v>41275</v>
      </c>
      <c r="Z9" s="33" t="s">
        <v>72</v>
      </c>
      <c r="AA9" s="33" t="s">
        <v>148</v>
      </c>
      <c r="AB9" s="33" t="s">
        <v>149</v>
      </c>
      <c r="AC9" s="33" t="s">
        <v>150</v>
      </c>
      <c r="AD9" s="33">
        <v>1234567898</v>
      </c>
      <c r="AE9" s="33" t="s">
        <v>159</v>
      </c>
      <c r="AF9" s="33" t="s">
        <v>184</v>
      </c>
      <c r="AG9" s="33" t="s">
        <v>210</v>
      </c>
      <c r="AH9" s="33" t="s">
        <v>210</v>
      </c>
      <c r="AI9" s="33" t="s">
        <v>229</v>
      </c>
      <c r="AJ9" s="33">
        <v>8</v>
      </c>
      <c r="AK9" s="33">
        <v>4</v>
      </c>
      <c r="AL9" s="35">
        <v>123463789019</v>
      </c>
      <c r="AM9" s="33" t="s">
        <v>232</v>
      </c>
      <c r="AN9" s="33" t="s">
        <v>229</v>
      </c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 t="s">
        <v>238</v>
      </c>
      <c r="BB9" s="33"/>
      <c r="BC9" s="33">
        <v>5</v>
      </c>
      <c r="BD9" s="33">
        <v>6</v>
      </c>
      <c r="BE9" s="33"/>
      <c r="BF9" s="33"/>
      <c r="BG9" s="33">
        <v>11</v>
      </c>
      <c r="BH9" s="33"/>
      <c r="BI9" s="38">
        <v>30202</v>
      </c>
      <c r="BJ9" s="33">
        <v>0</v>
      </c>
      <c r="BK9" s="33" t="s">
        <v>239</v>
      </c>
      <c r="BL9" s="33">
        <v>48</v>
      </c>
      <c r="BM9" s="33"/>
      <c r="BN9" s="34"/>
    </row>
    <row r="10" spans="1:66" x14ac:dyDescent="0.25">
      <c r="A10" s="33" t="s">
        <v>211</v>
      </c>
      <c r="B10" s="36" t="s">
        <v>89</v>
      </c>
      <c r="C10" s="35">
        <v>100243255866</v>
      </c>
      <c r="D10" s="33" t="s">
        <v>141</v>
      </c>
      <c r="E10" s="33" t="s">
        <v>115</v>
      </c>
      <c r="F10" s="33">
        <v>16250</v>
      </c>
      <c r="G10" s="33">
        <v>6000</v>
      </c>
      <c r="H10" s="33">
        <v>1800</v>
      </c>
      <c r="I10" s="35">
        <v>8220100012385</v>
      </c>
      <c r="J10" s="36" t="s">
        <v>131</v>
      </c>
      <c r="K10" s="37">
        <v>44382</v>
      </c>
      <c r="L10" s="33" t="s">
        <v>66</v>
      </c>
      <c r="M10" s="33" t="s">
        <v>84</v>
      </c>
      <c r="N10" s="33">
        <v>1200</v>
      </c>
      <c r="O10" s="33" t="s">
        <v>133</v>
      </c>
      <c r="P10" s="33" t="s">
        <v>68</v>
      </c>
      <c r="Q10" s="33" t="s">
        <v>136</v>
      </c>
      <c r="R10" s="33" t="s">
        <v>79</v>
      </c>
      <c r="S10" s="33" t="s">
        <v>84</v>
      </c>
      <c r="T10" s="33" t="s">
        <v>71</v>
      </c>
      <c r="U10" s="33"/>
      <c r="V10" s="33">
        <v>150</v>
      </c>
      <c r="W10" s="33">
        <v>200</v>
      </c>
      <c r="X10" s="33"/>
      <c r="Y10" s="37">
        <v>44382</v>
      </c>
      <c r="Z10" s="33" t="s">
        <v>72</v>
      </c>
      <c r="AA10" s="33" t="s">
        <v>73</v>
      </c>
      <c r="AB10" s="33" t="s">
        <v>74</v>
      </c>
      <c r="AC10" s="33" t="s">
        <v>150</v>
      </c>
      <c r="AD10" s="33">
        <v>1234567899</v>
      </c>
      <c r="AE10" s="33" t="s">
        <v>160</v>
      </c>
      <c r="AF10" s="33" t="s">
        <v>185</v>
      </c>
      <c r="AG10" s="33" t="s">
        <v>211</v>
      </c>
      <c r="AH10" s="33" t="s">
        <v>211</v>
      </c>
      <c r="AI10" s="33" t="s">
        <v>229</v>
      </c>
      <c r="AJ10" s="33">
        <v>9</v>
      </c>
      <c r="AK10" s="33">
        <v>1</v>
      </c>
      <c r="AL10" s="35">
        <v>123464789020</v>
      </c>
      <c r="AM10" s="33" t="s">
        <v>231</v>
      </c>
      <c r="AN10" s="33" t="s">
        <v>229</v>
      </c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 t="s">
        <v>238</v>
      </c>
      <c r="BB10" s="33"/>
      <c r="BC10" s="33">
        <v>5</v>
      </c>
      <c r="BD10" s="33">
        <v>6</v>
      </c>
      <c r="BE10" s="33"/>
      <c r="BF10" s="33"/>
      <c r="BG10" s="33">
        <v>10</v>
      </c>
      <c r="BH10" s="33"/>
      <c r="BI10" s="38">
        <v>30598</v>
      </c>
      <c r="BJ10" s="33">
        <v>0</v>
      </c>
      <c r="BK10" s="33" t="s">
        <v>239</v>
      </c>
      <c r="BL10" s="33">
        <v>40</v>
      </c>
      <c r="BM10" s="33"/>
      <c r="BN10" s="34"/>
    </row>
    <row r="11" spans="1:66" x14ac:dyDescent="0.25">
      <c r="A11" s="33" t="s">
        <v>212</v>
      </c>
      <c r="B11" s="36" t="s">
        <v>90</v>
      </c>
      <c r="C11" s="35">
        <v>100243255867</v>
      </c>
      <c r="D11" s="33" t="s">
        <v>140</v>
      </c>
      <c r="E11" s="33" t="s">
        <v>116</v>
      </c>
      <c r="F11" s="33">
        <v>16250</v>
      </c>
      <c r="G11" s="33">
        <v>6000</v>
      </c>
      <c r="H11" s="33">
        <v>1800</v>
      </c>
      <c r="I11" s="35">
        <v>8220100012390</v>
      </c>
      <c r="J11" s="36" t="s">
        <v>131</v>
      </c>
      <c r="K11" s="37">
        <v>42200</v>
      </c>
      <c r="L11" s="33" t="s">
        <v>66</v>
      </c>
      <c r="M11" s="33" t="s">
        <v>85</v>
      </c>
      <c r="N11" s="33">
        <v>1000</v>
      </c>
      <c r="O11" s="33" t="s">
        <v>133</v>
      </c>
      <c r="P11" s="33" t="s">
        <v>78</v>
      </c>
      <c r="Q11" s="33" t="s">
        <v>136</v>
      </c>
      <c r="R11" s="33" t="s">
        <v>79</v>
      </c>
      <c r="S11" s="33" t="s">
        <v>85</v>
      </c>
      <c r="T11" s="33" t="s">
        <v>71</v>
      </c>
      <c r="U11" s="33"/>
      <c r="V11" s="33">
        <v>150</v>
      </c>
      <c r="W11" s="33">
        <v>200</v>
      </c>
      <c r="X11" s="33"/>
      <c r="Y11" s="37">
        <v>42200</v>
      </c>
      <c r="Z11" s="33" t="s">
        <v>72</v>
      </c>
      <c r="AA11" s="33" t="s">
        <v>73</v>
      </c>
      <c r="AB11" s="33" t="s">
        <v>149</v>
      </c>
      <c r="AC11" s="33" t="s">
        <v>150</v>
      </c>
      <c r="AD11" s="33">
        <v>1234567900</v>
      </c>
      <c r="AE11" s="33" t="s">
        <v>161</v>
      </c>
      <c r="AF11" s="33" t="s">
        <v>186</v>
      </c>
      <c r="AG11" s="33" t="s">
        <v>212</v>
      </c>
      <c r="AH11" s="33" t="s">
        <v>212</v>
      </c>
      <c r="AI11" s="33" t="s">
        <v>229</v>
      </c>
      <c r="AJ11" s="33">
        <v>10</v>
      </c>
      <c r="AK11" s="33">
        <v>2</v>
      </c>
      <c r="AL11" s="35">
        <v>123465789021</v>
      </c>
      <c r="AM11" s="33" t="s">
        <v>232</v>
      </c>
      <c r="AN11" s="33" t="s">
        <v>229</v>
      </c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 t="s">
        <v>238</v>
      </c>
      <c r="BB11" s="33"/>
      <c r="BC11" s="33">
        <v>5</v>
      </c>
      <c r="BD11" s="33">
        <v>6</v>
      </c>
      <c r="BE11" s="33"/>
      <c r="BF11" s="33"/>
      <c r="BG11" s="33">
        <v>8</v>
      </c>
      <c r="BH11" s="33"/>
      <c r="BI11" s="38">
        <v>30996</v>
      </c>
      <c r="BJ11" s="33">
        <v>0</v>
      </c>
      <c r="BK11" s="33" t="s">
        <v>239</v>
      </c>
      <c r="BL11" s="33">
        <v>24</v>
      </c>
      <c r="BM11" s="33"/>
      <c r="BN11" s="34"/>
    </row>
    <row r="12" spans="1:66" x14ac:dyDescent="0.25">
      <c r="A12" s="33" t="s">
        <v>213</v>
      </c>
      <c r="B12" s="36" t="s">
        <v>91</v>
      </c>
      <c r="C12" s="35">
        <v>100243255868</v>
      </c>
      <c r="D12" s="33" t="s">
        <v>138</v>
      </c>
      <c r="E12" s="33" t="s">
        <v>117</v>
      </c>
      <c r="F12" s="33">
        <v>9300</v>
      </c>
      <c r="G12" s="33">
        <v>4600</v>
      </c>
      <c r="H12" s="33">
        <v>1800</v>
      </c>
      <c r="I12" s="35">
        <v>8220100012395</v>
      </c>
      <c r="J12" s="36" t="s">
        <v>131</v>
      </c>
      <c r="K12" s="37">
        <v>41559</v>
      </c>
      <c r="L12" s="33" t="s">
        <v>66</v>
      </c>
      <c r="M12" s="33" t="s">
        <v>67</v>
      </c>
      <c r="N12" s="33">
        <v>1000</v>
      </c>
      <c r="O12" s="33" t="s">
        <v>242</v>
      </c>
      <c r="P12" s="33" t="s">
        <v>68</v>
      </c>
      <c r="Q12" s="33" t="s">
        <v>136</v>
      </c>
      <c r="R12" s="33" t="s">
        <v>79</v>
      </c>
      <c r="S12" s="33" t="s">
        <v>67</v>
      </c>
      <c r="T12" s="33" t="s">
        <v>71</v>
      </c>
      <c r="U12" s="33"/>
      <c r="V12" s="33">
        <v>150</v>
      </c>
      <c r="W12" s="33">
        <v>200</v>
      </c>
      <c r="X12" s="33"/>
      <c r="Y12" s="37">
        <v>41559</v>
      </c>
      <c r="Z12" s="33" t="s">
        <v>72</v>
      </c>
      <c r="AA12" s="33" t="s">
        <v>146</v>
      </c>
      <c r="AB12" s="33" t="s">
        <v>149</v>
      </c>
      <c r="AC12" s="33" t="s">
        <v>150</v>
      </c>
      <c r="AD12" s="33">
        <v>1234567901</v>
      </c>
      <c r="AE12" s="33" t="s">
        <v>162</v>
      </c>
      <c r="AF12" s="33" t="s">
        <v>187</v>
      </c>
      <c r="AG12" s="33" t="s">
        <v>213</v>
      </c>
      <c r="AH12" s="33" t="s">
        <v>213</v>
      </c>
      <c r="AI12" s="33" t="s">
        <v>229</v>
      </c>
      <c r="AJ12" s="33">
        <v>11</v>
      </c>
      <c r="AK12" s="33">
        <v>3</v>
      </c>
      <c r="AL12" s="35">
        <v>123466789022</v>
      </c>
      <c r="AM12" s="33" t="s">
        <v>231</v>
      </c>
      <c r="AN12" s="33" t="s">
        <v>229</v>
      </c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 t="s">
        <v>238</v>
      </c>
      <c r="BB12" s="33"/>
      <c r="BC12" s="33">
        <v>5</v>
      </c>
      <c r="BD12" s="33">
        <v>6</v>
      </c>
      <c r="BE12" s="33"/>
      <c r="BF12" s="33"/>
      <c r="BG12" s="33">
        <v>9</v>
      </c>
      <c r="BH12" s="33"/>
      <c r="BI12" s="38">
        <v>31393</v>
      </c>
      <c r="BJ12" s="33">
        <v>89000</v>
      </c>
      <c r="BK12" s="33" t="s">
        <v>239</v>
      </c>
      <c r="BL12" s="33">
        <v>25</v>
      </c>
      <c r="BM12" s="33"/>
      <c r="BN12" s="34"/>
    </row>
    <row r="13" spans="1:66" x14ac:dyDescent="0.25">
      <c r="A13" s="33" t="s">
        <v>214</v>
      </c>
      <c r="B13" s="36" t="s">
        <v>92</v>
      </c>
      <c r="C13" s="35">
        <v>100243255869</v>
      </c>
      <c r="D13" s="33" t="s">
        <v>65</v>
      </c>
      <c r="E13" s="33" t="s">
        <v>118</v>
      </c>
      <c r="F13" s="33">
        <v>9300</v>
      </c>
      <c r="G13" s="33">
        <v>4200</v>
      </c>
      <c r="H13" s="33">
        <v>1800</v>
      </c>
      <c r="I13" s="35">
        <v>8220100012400</v>
      </c>
      <c r="J13" s="36" t="s">
        <v>131</v>
      </c>
      <c r="K13" s="37">
        <v>42804</v>
      </c>
      <c r="L13" s="33" t="s">
        <v>66</v>
      </c>
      <c r="M13" s="33" t="s">
        <v>77</v>
      </c>
      <c r="N13" s="33">
        <v>1200</v>
      </c>
      <c r="O13" s="33" t="s">
        <v>242</v>
      </c>
      <c r="P13" s="33" t="s">
        <v>78</v>
      </c>
      <c r="Q13" s="33" t="s">
        <v>136</v>
      </c>
      <c r="R13" s="33" t="s">
        <v>79</v>
      </c>
      <c r="S13" s="33" t="s">
        <v>77</v>
      </c>
      <c r="T13" s="33" t="s">
        <v>71</v>
      </c>
      <c r="U13" s="33"/>
      <c r="V13" s="33">
        <v>150</v>
      </c>
      <c r="W13" s="33">
        <v>200</v>
      </c>
      <c r="X13" s="37">
        <v>43900</v>
      </c>
      <c r="Y13" s="37">
        <v>42804</v>
      </c>
      <c r="Z13" s="33" t="s">
        <v>72</v>
      </c>
      <c r="AA13" s="33" t="s">
        <v>147</v>
      </c>
      <c r="AB13" s="33" t="s">
        <v>149</v>
      </c>
      <c r="AC13" s="33" t="s">
        <v>150</v>
      </c>
      <c r="AD13" s="33">
        <v>1234567902</v>
      </c>
      <c r="AE13" s="33" t="s">
        <v>163</v>
      </c>
      <c r="AF13" s="33" t="s">
        <v>188</v>
      </c>
      <c r="AG13" s="33" t="s">
        <v>214</v>
      </c>
      <c r="AH13" s="33" t="s">
        <v>214</v>
      </c>
      <c r="AI13" s="33" t="s">
        <v>229</v>
      </c>
      <c r="AJ13" s="33">
        <v>12</v>
      </c>
      <c r="AK13" s="33">
        <v>4</v>
      </c>
      <c r="AL13" s="35">
        <v>123467789023</v>
      </c>
      <c r="AM13" s="33" t="s">
        <v>232</v>
      </c>
      <c r="AN13" s="33" t="s">
        <v>229</v>
      </c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 t="s">
        <v>238</v>
      </c>
      <c r="BB13" s="33"/>
      <c r="BC13" s="33">
        <v>5</v>
      </c>
      <c r="BD13" s="33">
        <v>6</v>
      </c>
      <c r="BE13" s="33"/>
      <c r="BF13" s="33"/>
      <c r="BG13" s="33">
        <v>7</v>
      </c>
      <c r="BH13" s="33"/>
      <c r="BI13" s="38">
        <v>31413</v>
      </c>
      <c r="BJ13" s="33"/>
      <c r="BK13" s="33" t="s">
        <v>239</v>
      </c>
      <c r="BL13" s="33">
        <v>26</v>
      </c>
      <c r="BM13" s="33"/>
      <c r="BN13" s="34"/>
    </row>
    <row r="14" spans="1:66" x14ac:dyDescent="0.25">
      <c r="A14" s="33" t="s">
        <v>215</v>
      </c>
      <c r="B14" s="36" t="s">
        <v>93</v>
      </c>
      <c r="C14" s="35">
        <v>100243255870</v>
      </c>
      <c r="D14" s="33" t="s">
        <v>65</v>
      </c>
      <c r="E14" s="33" t="s">
        <v>119</v>
      </c>
      <c r="F14" s="33">
        <v>5200</v>
      </c>
      <c r="G14" s="33">
        <v>2800</v>
      </c>
      <c r="H14" s="33">
        <v>1800</v>
      </c>
      <c r="I14" s="35">
        <v>8220100012405</v>
      </c>
      <c r="J14" s="36" t="s">
        <v>131</v>
      </c>
      <c r="K14" s="37">
        <v>41740</v>
      </c>
      <c r="L14" s="33" t="s">
        <v>66</v>
      </c>
      <c r="M14" s="33" t="s">
        <v>81</v>
      </c>
      <c r="N14" s="33">
        <v>1000</v>
      </c>
      <c r="O14" s="33" t="s">
        <v>243</v>
      </c>
      <c r="P14" s="33" t="s">
        <v>82</v>
      </c>
      <c r="Q14" s="33" t="s">
        <v>136</v>
      </c>
      <c r="R14" s="33" t="s">
        <v>79</v>
      </c>
      <c r="S14" s="33" t="s">
        <v>81</v>
      </c>
      <c r="T14" s="33" t="s">
        <v>71</v>
      </c>
      <c r="U14" s="33"/>
      <c r="V14" s="33">
        <v>150</v>
      </c>
      <c r="W14" s="33">
        <v>200</v>
      </c>
      <c r="X14" s="33"/>
      <c r="Y14" s="37">
        <v>41740</v>
      </c>
      <c r="Z14" s="33" t="s">
        <v>72</v>
      </c>
      <c r="AA14" s="33" t="s">
        <v>148</v>
      </c>
      <c r="AB14" s="33" t="s">
        <v>74</v>
      </c>
      <c r="AC14" s="33" t="s">
        <v>150</v>
      </c>
      <c r="AD14" s="33">
        <v>1234567903</v>
      </c>
      <c r="AE14" s="33" t="s">
        <v>164</v>
      </c>
      <c r="AF14" s="33" t="s">
        <v>189</v>
      </c>
      <c r="AG14" s="33" t="s">
        <v>215</v>
      </c>
      <c r="AH14" s="33" t="s">
        <v>215</v>
      </c>
      <c r="AI14" s="33" t="s">
        <v>229</v>
      </c>
      <c r="AJ14" s="33">
        <v>13</v>
      </c>
      <c r="AK14" s="33">
        <v>1</v>
      </c>
      <c r="AL14" s="35">
        <v>123468789024</v>
      </c>
      <c r="AM14" s="33" t="s">
        <v>231</v>
      </c>
      <c r="AN14" s="33" t="s">
        <v>229</v>
      </c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 t="s">
        <v>238</v>
      </c>
      <c r="BB14" s="33"/>
      <c r="BC14" s="33">
        <v>5</v>
      </c>
      <c r="BD14" s="33">
        <v>6</v>
      </c>
      <c r="BE14" s="33"/>
      <c r="BF14" s="33"/>
      <c r="BG14" s="33">
        <v>5</v>
      </c>
      <c r="BH14" s="33"/>
      <c r="BI14" s="38">
        <v>32113</v>
      </c>
      <c r="BJ14" s="33">
        <v>111000</v>
      </c>
      <c r="BK14" s="33" t="s">
        <v>239</v>
      </c>
      <c r="BL14" s="33">
        <v>27</v>
      </c>
      <c r="BM14" s="33"/>
      <c r="BN14" s="34"/>
    </row>
    <row r="15" spans="1:66" x14ac:dyDescent="0.25">
      <c r="A15" s="33" t="s">
        <v>216</v>
      </c>
      <c r="B15" s="36" t="s">
        <v>94</v>
      </c>
      <c r="C15" s="35">
        <v>100243255871</v>
      </c>
      <c r="D15" s="33" t="s">
        <v>141</v>
      </c>
      <c r="E15" s="33" t="s">
        <v>120</v>
      </c>
      <c r="F15" s="33">
        <v>5200</v>
      </c>
      <c r="G15" s="33">
        <v>2400</v>
      </c>
      <c r="H15" s="33">
        <v>1800</v>
      </c>
      <c r="I15" s="35">
        <v>8220100012410</v>
      </c>
      <c r="J15" s="36" t="s">
        <v>131</v>
      </c>
      <c r="K15" s="37">
        <v>44018</v>
      </c>
      <c r="L15" s="33" t="s">
        <v>66</v>
      </c>
      <c r="M15" s="33" t="s">
        <v>84</v>
      </c>
      <c r="N15" s="33">
        <v>1000</v>
      </c>
      <c r="O15" s="33" t="s">
        <v>243</v>
      </c>
      <c r="P15" s="33" t="s">
        <v>68</v>
      </c>
      <c r="Q15" s="33" t="s">
        <v>136</v>
      </c>
      <c r="R15" s="33" t="s">
        <v>79</v>
      </c>
      <c r="S15" s="33" t="s">
        <v>84</v>
      </c>
      <c r="T15" s="33" t="s">
        <v>71</v>
      </c>
      <c r="U15" s="33"/>
      <c r="V15" s="33">
        <v>150</v>
      </c>
      <c r="W15" s="33">
        <v>200</v>
      </c>
      <c r="X15" s="33"/>
      <c r="Y15" s="37">
        <v>44018</v>
      </c>
      <c r="Z15" s="33" t="s">
        <v>72</v>
      </c>
      <c r="AA15" s="33" t="s">
        <v>73</v>
      </c>
      <c r="AB15" s="33" t="s">
        <v>74</v>
      </c>
      <c r="AC15" s="33" t="s">
        <v>150</v>
      </c>
      <c r="AD15" s="33">
        <v>1234567904</v>
      </c>
      <c r="AE15" s="33" t="s">
        <v>165</v>
      </c>
      <c r="AF15" s="33" t="s">
        <v>190</v>
      </c>
      <c r="AG15" s="33" t="s">
        <v>216</v>
      </c>
      <c r="AH15" s="33" t="s">
        <v>216</v>
      </c>
      <c r="AI15" s="33" t="s">
        <v>229</v>
      </c>
      <c r="AJ15" s="33">
        <v>14</v>
      </c>
      <c r="AK15" s="33">
        <v>2</v>
      </c>
      <c r="AL15" s="35">
        <v>123469789025</v>
      </c>
      <c r="AM15" s="33" t="s">
        <v>232</v>
      </c>
      <c r="AN15" s="33" t="s">
        <v>229</v>
      </c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 t="s">
        <v>238</v>
      </c>
      <c r="BB15" s="33"/>
      <c r="BC15" s="33">
        <v>5</v>
      </c>
      <c r="BD15" s="33">
        <v>6</v>
      </c>
      <c r="BE15" s="33"/>
      <c r="BF15" s="33"/>
      <c r="BG15" s="33">
        <v>2</v>
      </c>
      <c r="BH15" s="33"/>
      <c r="BI15" s="38">
        <v>32450</v>
      </c>
      <c r="BJ15" s="33">
        <v>58000</v>
      </c>
      <c r="BK15" s="33" t="s">
        <v>239</v>
      </c>
      <c r="BL15" s="33">
        <v>28</v>
      </c>
      <c r="BM15" s="33"/>
      <c r="BN15" s="34"/>
    </row>
    <row r="16" spans="1:66" x14ac:dyDescent="0.25">
      <c r="A16" s="33" t="s">
        <v>217</v>
      </c>
      <c r="B16" s="36" t="s">
        <v>95</v>
      </c>
      <c r="C16" s="35">
        <v>100243255872</v>
      </c>
      <c r="D16" s="33" t="s">
        <v>65</v>
      </c>
      <c r="E16" s="33" t="s">
        <v>121</v>
      </c>
      <c r="F16" s="33">
        <v>9300</v>
      </c>
      <c r="G16" s="33">
        <v>4600</v>
      </c>
      <c r="H16" s="33">
        <v>1800</v>
      </c>
      <c r="I16" s="35">
        <v>8220100012415</v>
      </c>
      <c r="J16" s="36" t="s">
        <v>131</v>
      </c>
      <c r="K16" s="37">
        <v>42050</v>
      </c>
      <c r="L16" s="33" t="s">
        <v>66</v>
      </c>
      <c r="M16" s="33" t="s">
        <v>85</v>
      </c>
      <c r="N16" s="33">
        <v>1200</v>
      </c>
      <c r="O16" s="33" t="s">
        <v>242</v>
      </c>
      <c r="P16" s="33" t="s">
        <v>78</v>
      </c>
      <c r="Q16" s="33" t="s">
        <v>136</v>
      </c>
      <c r="R16" s="33" t="s">
        <v>79</v>
      </c>
      <c r="S16" s="33" t="s">
        <v>85</v>
      </c>
      <c r="T16" s="33" t="s">
        <v>71</v>
      </c>
      <c r="U16" s="33"/>
      <c r="V16" s="33">
        <v>150</v>
      </c>
      <c r="W16" s="33">
        <v>200</v>
      </c>
      <c r="X16" s="33"/>
      <c r="Y16" s="37">
        <v>42050</v>
      </c>
      <c r="Z16" s="33" t="s">
        <v>72</v>
      </c>
      <c r="AA16" s="33" t="s">
        <v>73</v>
      </c>
      <c r="AB16" s="33" t="s">
        <v>74</v>
      </c>
      <c r="AC16" s="33" t="s">
        <v>150</v>
      </c>
      <c r="AD16" s="33">
        <v>1234567905</v>
      </c>
      <c r="AE16" s="33" t="s">
        <v>166</v>
      </c>
      <c r="AF16" s="33" t="s">
        <v>191</v>
      </c>
      <c r="AG16" s="33" t="s">
        <v>217</v>
      </c>
      <c r="AH16" s="33" t="s">
        <v>217</v>
      </c>
      <c r="AI16" s="33" t="s">
        <v>229</v>
      </c>
      <c r="AJ16" s="33">
        <v>15</v>
      </c>
      <c r="AK16" s="33">
        <v>3</v>
      </c>
      <c r="AL16" s="35">
        <v>123470789026</v>
      </c>
      <c r="AM16" s="33" t="s">
        <v>231</v>
      </c>
      <c r="AN16" s="33" t="s">
        <v>229</v>
      </c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 t="s">
        <v>238</v>
      </c>
      <c r="BB16" s="33"/>
      <c r="BC16" s="33">
        <v>5</v>
      </c>
      <c r="BD16" s="33">
        <v>6</v>
      </c>
      <c r="BE16" s="33"/>
      <c r="BF16" s="33"/>
      <c r="BG16" s="33">
        <v>4</v>
      </c>
      <c r="BH16" s="33"/>
      <c r="BI16" s="38">
        <v>32776</v>
      </c>
      <c r="BJ16" s="33">
        <v>0</v>
      </c>
      <c r="BK16" s="33" t="s">
        <v>239</v>
      </c>
      <c r="BL16" s="33">
        <v>29</v>
      </c>
      <c r="BM16" s="33"/>
      <c r="BN16" s="34"/>
    </row>
    <row r="17" spans="1:66" x14ac:dyDescent="0.25">
      <c r="A17" s="33" t="s">
        <v>218</v>
      </c>
      <c r="B17" s="36" t="s">
        <v>96</v>
      </c>
      <c r="C17" s="35">
        <v>100243255873</v>
      </c>
      <c r="D17" s="33" t="s">
        <v>142</v>
      </c>
      <c r="E17" s="33" t="s">
        <v>122</v>
      </c>
      <c r="F17" s="33">
        <v>9300</v>
      </c>
      <c r="G17" s="33">
        <v>4600</v>
      </c>
      <c r="H17" s="33">
        <v>1800</v>
      </c>
      <c r="I17" s="35">
        <v>8220100012420</v>
      </c>
      <c r="J17" s="36" t="s">
        <v>131</v>
      </c>
      <c r="K17" s="37">
        <v>41559</v>
      </c>
      <c r="L17" s="33" t="s">
        <v>66</v>
      </c>
      <c r="M17" s="33" t="s">
        <v>67</v>
      </c>
      <c r="N17" s="33">
        <v>1000</v>
      </c>
      <c r="O17" s="33" t="s">
        <v>242</v>
      </c>
      <c r="P17" s="33" t="s">
        <v>68</v>
      </c>
      <c r="Q17" s="33" t="s">
        <v>137</v>
      </c>
      <c r="R17" s="33" t="s">
        <v>79</v>
      </c>
      <c r="S17" s="33" t="s">
        <v>67</v>
      </c>
      <c r="T17" s="33" t="s">
        <v>71</v>
      </c>
      <c r="U17" s="33"/>
      <c r="V17" s="33">
        <v>150</v>
      </c>
      <c r="W17" s="33">
        <v>200</v>
      </c>
      <c r="X17" s="33"/>
      <c r="Y17" s="37">
        <v>41559</v>
      </c>
      <c r="Z17" s="33" t="s">
        <v>72</v>
      </c>
      <c r="AA17" s="33" t="s">
        <v>146</v>
      </c>
      <c r="AB17" s="33" t="s">
        <v>74</v>
      </c>
      <c r="AC17" s="33" t="s">
        <v>150</v>
      </c>
      <c r="AD17" s="33">
        <v>1234567906</v>
      </c>
      <c r="AE17" s="33" t="s">
        <v>167</v>
      </c>
      <c r="AF17" s="33" t="s">
        <v>192</v>
      </c>
      <c r="AG17" s="33" t="s">
        <v>218</v>
      </c>
      <c r="AH17" s="33" t="s">
        <v>218</v>
      </c>
      <c r="AI17" s="33" t="s">
        <v>229</v>
      </c>
      <c r="AJ17" s="33">
        <v>16</v>
      </c>
      <c r="AK17" s="33">
        <v>4</v>
      </c>
      <c r="AL17" s="35">
        <v>123471789027</v>
      </c>
      <c r="AM17" s="33" t="s">
        <v>232</v>
      </c>
      <c r="AN17" s="33" t="s">
        <v>229</v>
      </c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 t="s">
        <v>238</v>
      </c>
      <c r="BB17" s="33"/>
      <c r="BC17" s="33">
        <v>5</v>
      </c>
      <c r="BD17" s="33">
        <v>6</v>
      </c>
      <c r="BE17" s="33"/>
      <c r="BF17" s="33"/>
      <c r="BG17" s="33">
        <v>6</v>
      </c>
      <c r="BH17" s="33"/>
      <c r="BI17" s="38">
        <v>33111</v>
      </c>
      <c r="BJ17" s="33">
        <v>0</v>
      </c>
      <c r="BK17" s="33" t="s">
        <v>239</v>
      </c>
      <c r="BL17" s="33">
        <v>30</v>
      </c>
      <c r="BM17" s="33"/>
      <c r="BN17" s="34"/>
    </row>
    <row r="18" spans="1:66" x14ac:dyDescent="0.25">
      <c r="A18" s="33" t="s">
        <v>219</v>
      </c>
      <c r="B18" s="36" t="s">
        <v>97</v>
      </c>
      <c r="C18" s="35">
        <v>100243255874</v>
      </c>
      <c r="D18" s="33" t="s">
        <v>140</v>
      </c>
      <c r="E18" s="33" t="s">
        <v>123</v>
      </c>
      <c r="F18" s="33">
        <v>9300</v>
      </c>
      <c r="G18" s="33">
        <v>4200</v>
      </c>
      <c r="H18" s="33">
        <v>1800</v>
      </c>
      <c r="I18" s="35">
        <v>8220100012425</v>
      </c>
      <c r="J18" s="36" t="s">
        <v>131</v>
      </c>
      <c r="K18" s="37">
        <v>43018</v>
      </c>
      <c r="L18" s="33" t="s">
        <v>66</v>
      </c>
      <c r="M18" s="33" t="s">
        <v>77</v>
      </c>
      <c r="N18" s="33">
        <v>1200</v>
      </c>
      <c r="O18" s="33" t="s">
        <v>243</v>
      </c>
      <c r="P18" s="33" t="s">
        <v>78</v>
      </c>
      <c r="Q18" s="33" t="s">
        <v>137</v>
      </c>
      <c r="R18" s="33" t="s">
        <v>79</v>
      </c>
      <c r="S18" s="33" t="s">
        <v>77</v>
      </c>
      <c r="T18" s="33" t="s">
        <v>71</v>
      </c>
      <c r="U18" s="33"/>
      <c r="V18" s="33">
        <v>150</v>
      </c>
      <c r="W18" s="33">
        <v>200</v>
      </c>
      <c r="X18" s="33"/>
      <c r="Y18" s="37">
        <v>43018</v>
      </c>
      <c r="Z18" s="33" t="s">
        <v>72</v>
      </c>
      <c r="AA18" s="33" t="s">
        <v>147</v>
      </c>
      <c r="AB18" s="33" t="s">
        <v>74</v>
      </c>
      <c r="AC18" s="33" t="s">
        <v>150</v>
      </c>
      <c r="AD18" s="33">
        <v>1234567907</v>
      </c>
      <c r="AE18" s="33" t="s">
        <v>168</v>
      </c>
      <c r="AF18" s="33" t="s">
        <v>193</v>
      </c>
      <c r="AG18" s="33" t="s">
        <v>219</v>
      </c>
      <c r="AH18" s="33" t="s">
        <v>219</v>
      </c>
      <c r="AI18" s="33" t="s">
        <v>229</v>
      </c>
      <c r="AJ18" s="33">
        <v>17</v>
      </c>
      <c r="AK18" s="33">
        <v>1</v>
      </c>
      <c r="AL18" s="35">
        <v>123472789028</v>
      </c>
      <c r="AM18" s="33" t="s">
        <v>231</v>
      </c>
      <c r="AN18" s="33" t="s">
        <v>229</v>
      </c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 t="s">
        <v>238</v>
      </c>
      <c r="BB18" s="33"/>
      <c r="BC18" s="33">
        <v>5</v>
      </c>
      <c r="BD18" s="33">
        <v>6</v>
      </c>
      <c r="BE18" s="33"/>
      <c r="BF18" s="33"/>
      <c r="BG18" s="33">
        <v>5</v>
      </c>
      <c r="BH18" s="33"/>
      <c r="BI18" s="38">
        <v>33277</v>
      </c>
      <c r="BJ18" s="33">
        <v>125000</v>
      </c>
      <c r="BK18" s="33" t="s">
        <v>239</v>
      </c>
      <c r="BL18" s="33">
        <v>31</v>
      </c>
      <c r="BM18" s="33"/>
      <c r="BN18" s="34"/>
    </row>
    <row r="19" spans="1:66" x14ac:dyDescent="0.25">
      <c r="A19" s="33" t="s">
        <v>220</v>
      </c>
      <c r="B19" s="36" t="s">
        <v>98</v>
      </c>
      <c r="C19" s="35">
        <v>100243255875</v>
      </c>
      <c r="D19" s="33" t="s">
        <v>142</v>
      </c>
      <c r="E19" s="33" t="s">
        <v>124</v>
      </c>
      <c r="F19" s="33">
        <v>5200</v>
      </c>
      <c r="G19" s="33">
        <v>2800</v>
      </c>
      <c r="H19" s="33">
        <v>1800</v>
      </c>
      <c r="I19" s="35">
        <v>8220100012430</v>
      </c>
      <c r="J19" s="36" t="s">
        <v>131</v>
      </c>
      <c r="K19" s="37">
        <v>41284</v>
      </c>
      <c r="L19" s="33" t="s">
        <v>66</v>
      </c>
      <c r="M19" s="33" t="s">
        <v>81</v>
      </c>
      <c r="N19" s="33">
        <v>1000</v>
      </c>
      <c r="O19" s="33" t="s">
        <v>243</v>
      </c>
      <c r="P19" s="33" t="s">
        <v>82</v>
      </c>
      <c r="Q19" s="33" t="s">
        <v>137</v>
      </c>
      <c r="R19" s="33" t="s">
        <v>79</v>
      </c>
      <c r="S19" s="33" t="s">
        <v>81</v>
      </c>
      <c r="T19" s="33" t="s">
        <v>71</v>
      </c>
      <c r="U19" s="33"/>
      <c r="V19" s="33">
        <v>150</v>
      </c>
      <c r="W19" s="33">
        <v>200</v>
      </c>
      <c r="X19" s="33"/>
      <c r="Y19" s="37">
        <v>41284</v>
      </c>
      <c r="Z19" s="33" t="s">
        <v>72</v>
      </c>
      <c r="AA19" s="33" t="s">
        <v>148</v>
      </c>
      <c r="AB19" s="33" t="s">
        <v>74</v>
      </c>
      <c r="AC19" s="33" t="s">
        <v>150</v>
      </c>
      <c r="AD19" s="33">
        <v>1234567908</v>
      </c>
      <c r="AE19" s="33" t="s">
        <v>169</v>
      </c>
      <c r="AF19" s="33" t="s">
        <v>194</v>
      </c>
      <c r="AG19" s="33" t="s">
        <v>220</v>
      </c>
      <c r="AH19" s="33" t="s">
        <v>220</v>
      </c>
      <c r="AI19" s="33" t="s">
        <v>229</v>
      </c>
      <c r="AJ19" s="33">
        <v>18</v>
      </c>
      <c r="AK19" s="33">
        <v>2</v>
      </c>
      <c r="AL19" s="35">
        <v>123473789029</v>
      </c>
      <c r="AM19" s="33" t="s">
        <v>232</v>
      </c>
      <c r="AN19" s="33" t="s">
        <v>229</v>
      </c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 t="s">
        <v>238</v>
      </c>
      <c r="BB19" s="33"/>
      <c r="BC19" s="33">
        <v>5</v>
      </c>
      <c r="BD19" s="33">
        <v>6</v>
      </c>
      <c r="BE19" s="33"/>
      <c r="BF19" s="33"/>
      <c r="BG19" s="33">
        <v>8</v>
      </c>
      <c r="BH19" s="33"/>
      <c r="BI19" s="38">
        <v>33761</v>
      </c>
      <c r="BJ19" s="33">
        <v>0</v>
      </c>
      <c r="BK19" s="33" t="s">
        <v>239</v>
      </c>
      <c r="BL19" s="33">
        <v>32</v>
      </c>
      <c r="BM19" s="33"/>
      <c r="BN19" s="34"/>
    </row>
    <row r="20" spans="1:66" x14ac:dyDescent="0.25">
      <c r="A20" s="33" t="s">
        <v>221</v>
      </c>
      <c r="B20" s="36" t="s">
        <v>99</v>
      </c>
      <c r="C20" s="35">
        <v>100243255876</v>
      </c>
      <c r="D20" s="33" t="s">
        <v>65</v>
      </c>
      <c r="E20" s="33" t="s">
        <v>125</v>
      </c>
      <c r="F20" s="33">
        <v>5200</v>
      </c>
      <c r="G20" s="33">
        <v>2400</v>
      </c>
      <c r="H20" s="33">
        <v>1800</v>
      </c>
      <c r="I20" s="35">
        <v>8220100012435</v>
      </c>
      <c r="J20" s="36" t="s">
        <v>131</v>
      </c>
      <c r="K20" s="37">
        <v>44382</v>
      </c>
      <c r="L20" s="33" t="s">
        <v>66</v>
      </c>
      <c r="M20" s="33" t="s">
        <v>84</v>
      </c>
      <c r="N20" s="33">
        <v>0</v>
      </c>
      <c r="O20" s="33" t="s">
        <v>243</v>
      </c>
      <c r="P20" s="33" t="s">
        <v>68</v>
      </c>
      <c r="Q20" s="33" t="s">
        <v>137</v>
      </c>
      <c r="R20" s="33" t="s">
        <v>79</v>
      </c>
      <c r="S20" s="33" t="s">
        <v>84</v>
      </c>
      <c r="T20" s="33" t="s">
        <v>71</v>
      </c>
      <c r="U20" s="33"/>
      <c r="V20" s="33">
        <v>150</v>
      </c>
      <c r="W20" s="33">
        <v>200</v>
      </c>
      <c r="X20" s="33"/>
      <c r="Y20" s="37">
        <v>44382</v>
      </c>
      <c r="Z20" s="33" t="s">
        <v>72</v>
      </c>
      <c r="AA20" s="33" t="s">
        <v>73</v>
      </c>
      <c r="AB20" s="33" t="s">
        <v>74</v>
      </c>
      <c r="AC20" s="33" t="s">
        <v>150</v>
      </c>
      <c r="AD20" s="33">
        <v>1234567909</v>
      </c>
      <c r="AE20" s="33" t="s">
        <v>170</v>
      </c>
      <c r="AF20" s="33" t="s">
        <v>195</v>
      </c>
      <c r="AG20" s="33" t="s">
        <v>221</v>
      </c>
      <c r="AH20" s="33" t="s">
        <v>221</v>
      </c>
      <c r="AI20" s="33" t="s">
        <v>229</v>
      </c>
      <c r="AJ20" s="33">
        <v>19</v>
      </c>
      <c r="AK20" s="33">
        <v>3</v>
      </c>
      <c r="AL20" s="35">
        <v>123474789030</v>
      </c>
      <c r="AM20" s="33" t="s">
        <v>231</v>
      </c>
      <c r="AN20" s="33" t="s">
        <v>229</v>
      </c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 t="s">
        <v>238</v>
      </c>
      <c r="BB20" s="33"/>
      <c r="BC20" s="33">
        <v>5</v>
      </c>
      <c r="BD20" s="33">
        <v>6</v>
      </c>
      <c r="BE20" s="33"/>
      <c r="BF20" s="33"/>
      <c r="BG20" s="33">
        <v>9</v>
      </c>
      <c r="BH20" s="33"/>
      <c r="BI20" s="38">
        <v>30996</v>
      </c>
      <c r="BJ20" s="33">
        <v>0</v>
      </c>
      <c r="BK20" s="33" t="s">
        <v>239</v>
      </c>
      <c r="BL20" s="33">
        <v>33</v>
      </c>
      <c r="BM20" s="33"/>
      <c r="BN20" s="34"/>
    </row>
    <row r="21" spans="1:66" x14ac:dyDescent="0.25">
      <c r="A21" s="33" t="s">
        <v>222</v>
      </c>
      <c r="B21" s="36" t="s">
        <v>100</v>
      </c>
      <c r="C21" s="35">
        <v>100243255877</v>
      </c>
      <c r="D21" s="33" t="s">
        <v>65</v>
      </c>
      <c r="E21" s="33" t="s">
        <v>126</v>
      </c>
      <c r="F21" s="33">
        <v>15600</v>
      </c>
      <c r="G21" s="33">
        <v>6000</v>
      </c>
      <c r="H21" s="33">
        <v>1800</v>
      </c>
      <c r="I21" s="35">
        <v>8220100012440</v>
      </c>
      <c r="J21" s="36" t="s">
        <v>131</v>
      </c>
      <c r="K21" s="37">
        <v>42050</v>
      </c>
      <c r="L21" s="33" t="s">
        <v>66</v>
      </c>
      <c r="M21" s="33" t="s">
        <v>85</v>
      </c>
      <c r="N21" s="33">
        <v>0</v>
      </c>
      <c r="O21" s="33" t="s">
        <v>133</v>
      </c>
      <c r="P21" s="33" t="s">
        <v>78</v>
      </c>
      <c r="Q21" s="33" t="s">
        <v>137</v>
      </c>
      <c r="R21" s="33" t="s">
        <v>79</v>
      </c>
      <c r="S21" s="33" t="s">
        <v>85</v>
      </c>
      <c r="T21" s="33" t="s">
        <v>71</v>
      </c>
      <c r="U21" s="33"/>
      <c r="V21" s="33">
        <v>150</v>
      </c>
      <c r="W21" s="33">
        <v>200</v>
      </c>
      <c r="X21" s="33"/>
      <c r="Y21" s="37">
        <v>42050</v>
      </c>
      <c r="Z21" s="33" t="s">
        <v>72</v>
      </c>
      <c r="AA21" s="33" t="s">
        <v>73</v>
      </c>
      <c r="AB21" s="33" t="s">
        <v>74</v>
      </c>
      <c r="AC21" s="33" t="s">
        <v>150</v>
      </c>
      <c r="AD21" s="33">
        <v>1234567910</v>
      </c>
      <c r="AE21" s="33" t="s">
        <v>171</v>
      </c>
      <c r="AF21" s="33" t="s">
        <v>196</v>
      </c>
      <c r="AG21" s="33" t="s">
        <v>222</v>
      </c>
      <c r="AH21" s="33" t="s">
        <v>222</v>
      </c>
      <c r="AI21" s="33" t="s">
        <v>229</v>
      </c>
      <c r="AJ21" s="33">
        <v>20</v>
      </c>
      <c r="AK21" s="33">
        <v>4</v>
      </c>
      <c r="AL21" s="35">
        <v>123475789031</v>
      </c>
      <c r="AM21" s="33" t="s">
        <v>232</v>
      </c>
      <c r="AN21" s="33" t="s">
        <v>229</v>
      </c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 t="s">
        <v>238</v>
      </c>
      <c r="BB21" s="33"/>
      <c r="BC21" s="33">
        <v>5</v>
      </c>
      <c r="BD21" s="33">
        <v>6</v>
      </c>
      <c r="BE21" s="33"/>
      <c r="BF21" s="33"/>
      <c r="BG21" s="33">
        <v>4</v>
      </c>
      <c r="BH21" s="33"/>
      <c r="BI21" s="38">
        <v>31393</v>
      </c>
      <c r="BJ21" s="33">
        <v>0</v>
      </c>
      <c r="BK21" s="33" t="s">
        <v>239</v>
      </c>
      <c r="BL21" s="33">
        <v>34</v>
      </c>
      <c r="BM21" s="33"/>
      <c r="BN21" s="34"/>
    </row>
    <row r="22" spans="1:66" x14ac:dyDescent="0.25">
      <c r="A22" s="33" t="s">
        <v>223</v>
      </c>
      <c r="B22" s="36" t="s">
        <v>101</v>
      </c>
      <c r="C22" s="35">
        <v>100243255878</v>
      </c>
      <c r="D22" s="33" t="s">
        <v>143</v>
      </c>
      <c r="E22" s="33" t="s">
        <v>127</v>
      </c>
      <c r="F22" s="33">
        <v>15600</v>
      </c>
      <c r="G22" s="33">
        <v>6000</v>
      </c>
      <c r="H22" s="33">
        <v>1800</v>
      </c>
      <c r="I22" s="35">
        <v>8220100012445</v>
      </c>
      <c r="J22" s="36" t="s">
        <v>131</v>
      </c>
      <c r="K22" s="37">
        <v>41559</v>
      </c>
      <c r="L22" s="33" t="s">
        <v>66</v>
      </c>
      <c r="M22" s="33" t="s">
        <v>67</v>
      </c>
      <c r="N22" s="33">
        <v>0</v>
      </c>
      <c r="O22" s="33" t="s">
        <v>133</v>
      </c>
      <c r="P22" s="33" t="s">
        <v>68</v>
      </c>
      <c r="Q22" s="33" t="s">
        <v>137</v>
      </c>
      <c r="R22" s="33" t="s">
        <v>79</v>
      </c>
      <c r="S22" s="33" t="s">
        <v>67</v>
      </c>
      <c r="T22" s="33" t="s">
        <v>71</v>
      </c>
      <c r="U22" s="33"/>
      <c r="V22" s="33">
        <v>150</v>
      </c>
      <c r="W22" s="33">
        <v>200</v>
      </c>
      <c r="X22" s="33"/>
      <c r="Y22" s="37">
        <v>41559</v>
      </c>
      <c r="Z22" s="33" t="s">
        <v>72</v>
      </c>
      <c r="AA22" s="33" t="s">
        <v>73</v>
      </c>
      <c r="AB22" s="33" t="s">
        <v>74</v>
      </c>
      <c r="AC22" s="33" t="s">
        <v>150</v>
      </c>
      <c r="AD22" s="33">
        <v>1234567911</v>
      </c>
      <c r="AE22" s="33" t="s">
        <v>172</v>
      </c>
      <c r="AF22" s="33" t="s">
        <v>197</v>
      </c>
      <c r="AG22" s="33" t="s">
        <v>223</v>
      </c>
      <c r="AH22" s="33" t="s">
        <v>223</v>
      </c>
      <c r="AI22" s="33" t="s">
        <v>229</v>
      </c>
      <c r="AJ22" s="33">
        <v>21</v>
      </c>
      <c r="AK22" s="33">
        <v>1</v>
      </c>
      <c r="AL22" s="35">
        <v>123476789032</v>
      </c>
      <c r="AM22" s="33" t="s">
        <v>231</v>
      </c>
      <c r="AN22" s="33" t="s">
        <v>229</v>
      </c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 t="s">
        <v>238</v>
      </c>
      <c r="BB22" s="33"/>
      <c r="BC22" s="33">
        <v>5</v>
      </c>
      <c r="BD22" s="33">
        <v>6</v>
      </c>
      <c r="BE22" s="33"/>
      <c r="BF22" s="33"/>
      <c r="BG22" s="33">
        <v>2</v>
      </c>
      <c r="BH22" s="33"/>
      <c r="BI22" s="38">
        <v>31413</v>
      </c>
      <c r="BJ22" s="33">
        <v>90000</v>
      </c>
      <c r="BK22" s="33" t="s">
        <v>239</v>
      </c>
      <c r="BL22" s="33">
        <v>35</v>
      </c>
      <c r="BM22" s="33"/>
      <c r="BN22" s="34"/>
    </row>
    <row r="23" spans="1:66" x14ac:dyDescent="0.25">
      <c r="A23" s="33" t="s">
        <v>224</v>
      </c>
      <c r="B23" s="36" t="s">
        <v>102</v>
      </c>
      <c r="C23" s="35">
        <v>100243255879</v>
      </c>
      <c r="D23" s="33" t="s">
        <v>65</v>
      </c>
      <c r="E23" s="33" t="s">
        <v>128</v>
      </c>
      <c r="F23" s="33">
        <v>5200</v>
      </c>
      <c r="G23" s="33">
        <v>2800</v>
      </c>
      <c r="H23" s="33">
        <v>1800</v>
      </c>
      <c r="I23" s="35">
        <v>8220100012450</v>
      </c>
      <c r="J23" s="36" t="s">
        <v>131</v>
      </c>
      <c r="K23" s="37">
        <v>43018</v>
      </c>
      <c r="L23" s="33" t="s">
        <v>66</v>
      </c>
      <c r="M23" s="33" t="s">
        <v>77</v>
      </c>
      <c r="N23" s="33">
        <v>0</v>
      </c>
      <c r="O23" s="33" t="s">
        <v>243</v>
      </c>
      <c r="P23" s="33" t="s">
        <v>78</v>
      </c>
      <c r="Q23" s="33" t="s">
        <v>137</v>
      </c>
      <c r="R23" s="33" t="s">
        <v>79</v>
      </c>
      <c r="S23" s="33" t="s">
        <v>77</v>
      </c>
      <c r="T23" s="33" t="s">
        <v>71</v>
      </c>
      <c r="U23" s="33"/>
      <c r="V23" s="33">
        <v>150</v>
      </c>
      <c r="W23" s="33">
        <v>200</v>
      </c>
      <c r="X23" s="33"/>
      <c r="Y23" s="37">
        <v>43018</v>
      </c>
      <c r="Z23" s="33" t="s">
        <v>72</v>
      </c>
      <c r="AA23" s="33" t="s">
        <v>73</v>
      </c>
      <c r="AB23" s="33" t="s">
        <v>74</v>
      </c>
      <c r="AC23" s="33" t="s">
        <v>75</v>
      </c>
      <c r="AD23" s="33">
        <v>1234567912</v>
      </c>
      <c r="AE23" s="33" t="s">
        <v>173</v>
      </c>
      <c r="AF23" s="33" t="s">
        <v>198</v>
      </c>
      <c r="AG23" s="33" t="s">
        <v>224</v>
      </c>
      <c r="AH23" s="33" t="s">
        <v>224</v>
      </c>
      <c r="AI23" s="33" t="s">
        <v>229</v>
      </c>
      <c r="AJ23" s="33">
        <v>22</v>
      </c>
      <c r="AK23" s="33">
        <v>2</v>
      </c>
      <c r="AL23" s="35">
        <v>123477789033</v>
      </c>
      <c r="AM23" s="33" t="s">
        <v>232</v>
      </c>
      <c r="AN23" s="33" t="s">
        <v>229</v>
      </c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 t="s">
        <v>238</v>
      </c>
      <c r="BB23" s="33"/>
      <c r="BC23" s="33">
        <v>5</v>
      </c>
      <c r="BD23" s="33">
        <v>6</v>
      </c>
      <c r="BE23" s="33"/>
      <c r="BF23" s="33"/>
      <c r="BG23" s="33">
        <v>5</v>
      </c>
      <c r="BH23" s="33"/>
      <c r="BI23" s="38">
        <v>32113</v>
      </c>
      <c r="BJ23" s="33">
        <v>175000</v>
      </c>
      <c r="BK23" s="33" t="s">
        <v>239</v>
      </c>
      <c r="BL23" s="33">
        <v>36</v>
      </c>
      <c r="BM23" s="33"/>
      <c r="BN23" s="34"/>
    </row>
    <row r="24" spans="1:66" x14ac:dyDescent="0.25">
      <c r="A24" s="33" t="s">
        <v>225</v>
      </c>
      <c r="B24" s="36" t="s">
        <v>103</v>
      </c>
      <c r="C24" s="35">
        <v>100243255880</v>
      </c>
      <c r="D24" s="33" t="s">
        <v>76</v>
      </c>
      <c r="E24" s="33" t="s">
        <v>129</v>
      </c>
      <c r="F24" s="33">
        <v>15600</v>
      </c>
      <c r="G24" s="33">
        <v>6000</v>
      </c>
      <c r="H24" s="33">
        <v>1800</v>
      </c>
      <c r="I24" s="35">
        <v>8220100012455</v>
      </c>
      <c r="J24" s="36" t="s">
        <v>131</v>
      </c>
      <c r="K24" s="37">
        <v>41284</v>
      </c>
      <c r="L24" s="33" t="s">
        <v>66</v>
      </c>
      <c r="M24" s="33" t="s">
        <v>81</v>
      </c>
      <c r="N24" s="33">
        <v>0</v>
      </c>
      <c r="O24" s="33" t="s">
        <v>133</v>
      </c>
      <c r="P24" s="33" t="s">
        <v>82</v>
      </c>
      <c r="Q24" s="33" t="s">
        <v>137</v>
      </c>
      <c r="R24" s="33" t="s">
        <v>79</v>
      </c>
      <c r="S24" s="33" t="s">
        <v>81</v>
      </c>
      <c r="T24" s="33" t="s">
        <v>71</v>
      </c>
      <c r="U24" s="33"/>
      <c r="V24" s="33">
        <v>150</v>
      </c>
      <c r="W24" s="33">
        <v>200</v>
      </c>
      <c r="X24" s="33"/>
      <c r="Y24" s="37">
        <v>41284</v>
      </c>
      <c r="Z24" s="33" t="s">
        <v>72</v>
      </c>
      <c r="AA24" s="33" t="s">
        <v>73</v>
      </c>
      <c r="AB24" s="33" t="s">
        <v>74</v>
      </c>
      <c r="AC24" s="33" t="s">
        <v>75</v>
      </c>
      <c r="AD24" s="33">
        <v>1234567913</v>
      </c>
      <c r="AE24" s="33" t="s">
        <v>174</v>
      </c>
      <c r="AF24" s="33" t="s">
        <v>199</v>
      </c>
      <c r="AG24" s="33" t="s">
        <v>225</v>
      </c>
      <c r="AH24" s="33" t="s">
        <v>225</v>
      </c>
      <c r="AI24" s="33" t="s">
        <v>229</v>
      </c>
      <c r="AJ24" s="33">
        <v>23</v>
      </c>
      <c r="AK24" s="33">
        <v>3</v>
      </c>
      <c r="AL24" s="35">
        <v>123478789034</v>
      </c>
      <c r="AM24" s="33" t="s">
        <v>231</v>
      </c>
      <c r="AN24" s="33" t="s">
        <v>229</v>
      </c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 t="s">
        <v>238</v>
      </c>
      <c r="BB24" s="33"/>
      <c r="BC24" s="33">
        <v>5</v>
      </c>
      <c r="BD24" s="33">
        <v>6</v>
      </c>
      <c r="BE24" s="33"/>
      <c r="BF24" s="33"/>
      <c r="BG24" s="33">
        <v>1</v>
      </c>
      <c r="BH24" s="33"/>
      <c r="BI24" s="38">
        <v>32450</v>
      </c>
      <c r="BJ24" s="33">
        <v>0</v>
      </c>
      <c r="BK24" s="33" t="s">
        <v>239</v>
      </c>
      <c r="BL24" s="33">
        <v>37</v>
      </c>
      <c r="BM24" s="33"/>
      <c r="BN24" s="34"/>
    </row>
    <row r="25" spans="1:66" x14ac:dyDescent="0.25">
      <c r="A25" s="33" t="s">
        <v>226</v>
      </c>
      <c r="B25" s="36" t="s">
        <v>104</v>
      </c>
      <c r="C25" s="35">
        <v>100243255881</v>
      </c>
      <c r="D25" s="33" t="s">
        <v>138</v>
      </c>
      <c r="E25" s="33" t="s">
        <v>130</v>
      </c>
      <c r="F25" s="33">
        <v>9300</v>
      </c>
      <c r="G25" s="33">
        <v>4200</v>
      </c>
      <c r="H25" s="33">
        <v>1800</v>
      </c>
      <c r="I25" s="35">
        <v>8220100012460</v>
      </c>
      <c r="J25" s="36" t="s">
        <v>131</v>
      </c>
      <c r="K25" s="37">
        <v>44382</v>
      </c>
      <c r="L25" s="33" t="s">
        <v>66</v>
      </c>
      <c r="M25" s="33" t="s">
        <v>84</v>
      </c>
      <c r="N25" s="33">
        <v>0</v>
      </c>
      <c r="O25" s="33" t="s">
        <v>133</v>
      </c>
      <c r="P25" s="33" t="s">
        <v>68</v>
      </c>
      <c r="Q25" s="33" t="s">
        <v>137</v>
      </c>
      <c r="R25" s="33" t="s">
        <v>69</v>
      </c>
      <c r="S25" s="33" t="s">
        <v>84</v>
      </c>
      <c r="T25" s="33" t="s">
        <v>80</v>
      </c>
      <c r="U25" s="33"/>
      <c r="V25" s="33">
        <v>200</v>
      </c>
      <c r="W25" s="33">
        <v>1600</v>
      </c>
      <c r="X25" s="33"/>
      <c r="Y25" s="37">
        <v>44382</v>
      </c>
      <c r="Z25" s="33" t="s">
        <v>145</v>
      </c>
      <c r="AA25" s="33" t="s">
        <v>73</v>
      </c>
      <c r="AB25" s="33" t="s">
        <v>74</v>
      </c>
      <c r="AC25" s="33" t="s">
        <v>150</v>
      </c>
      <c r="AD25" s="33">
        <v>1234567914</v>
      </c>
      <c r="AE25" s="33" t="s">
        <v>175</v>
      </c>
      <c r="AF25" s="33" t="s">
        <v>200</v>
      </c>
      <c r="AG25" s="33" t="s">
        <v>226</v>
      </c>
      <c r="AH25" s="33" t="s">
        <v>226</v>
      </c>
      <c r="AI25" s="33" t="s">
        <v>230</v>
      </c>
      <c r="AJ25" s="33">
        <v>24</v>
      </c>
      <c r="AK25" s="33">
        <v>4</v>
      </c>
      <c r="AL25" s="35">
        <v>123479789035</v>
      </c>
      <c r="AM25" s="33" t="s">
        <v>232</v>
      </c>
      <c r="AN25" s="33" t="s">
        <v>229</v>
      </c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 t="s">
        <v>238</v>
      </c>
      <c r="BB25" s="33"/>
      <c r="BC25" s="33">
        <v>5</v>
      </c>
      <c r="BD25" s="33">
        <v>6</v>
      </c>
      <c r="BE25" s="33"/>
      <c r="BF25" s="33"/>
      <c r="BG25" s="33"/>
      <c r="BH25" s="33"/>
      <c r="BI25" s="38">
        <v>32776</v>
      </c>
      <c r="BJ25" s="33">
        <v>0</v>
      </c>
      <c r="BK25" s="33" t="s">
        <v>239</v>
      </c>
      <c r="BL25" s="33">
        <v>38</v>
      </c>
      <c r="BM25" s="33"/>
      <c r="BN25" s="34"/>
    </row>
    <row r="26" spans="1:66" x14ac:dyDescent="0.25">
      <c r="A26" s="33" t="s">
        <v>227</v>
      </c>
      <c r="B26" s="36" t="s">
        <v>105</v>
      </c>
      <c r="C26" s="35">
        <v>100243255882</v>
      </c>
      <c r="D26" s="33" t="s">
        <v>138</v>
      </c>
      <c r="E26" s="33" t="s">
        <v>108</v>
      </c>
      <c r="F26" s="33">
        <v>25000</v>
      </c>
      <c r="G26" s="33"/>
      <c r="H26" s="33"/>
      <c r="I26" s="35">
        <v>8220100012465</v>
      </c>
      <c r="J26" s="36" t="s">
        <v>131</v>
      </c>
      <c r="K26" s="37">
        <v>43876</v>
      </c>
      <c r="L26" s="33" t="s">
        <v>132</v>
      </c>
      <c r="M26" s="33" t="s">
        <v>85</v>
      </c>
      <c r="N26" s="33">
        <v>0</v>
      </c>
      <c r="O26" s="33"/>
      <c r="P26" s="33" t="s">
        <v>78</v>
      </c>
      <c r="Q26" s="33" t="s">
        <v>137</v>
      </c>
      <c r="R26" s="33" t="s">
        <v>69</v>
      </c>
      <c r="S26" s="33" t="s">
        <v>85</v>
      </c>
      <c r="T26" s="33" t="s">
        <v>80</v>
      </c>
      <c r="U26" s="33"/>
      <c r="V26" s="33"/>
      <c r="W26" s="33"/>
      <c r="X26" s="33"/>
      <c r="Y26" s="37">
        <v>43876</v>
      </c>
      <c r="Z26" s="33" t="s">
        <v>145</v>
      </c>
      <c r="AA26" s="33" t="s">
        <v>73</v>
      </c>
      <c r="AB26" s="33" t="s">
        <v>149</v>
      </c>
      <c r="AC26" s="33" t="s">
        <v>75</v>
      </c>
      <c r="AD26" s="33">
        <v>1234567915</v>
      </c>
      <c r="AE26" s="33" t="s">
        <v>176</v>
      </c>
      <c r="AF26" s="33" t="s">
        <v>201</v>
      </c>
      <c r="AG26" s="33" t="s">
        <v>227</v>
      </c>
      <c r="AH26" s="33" t="s">
        <v>227</v>
      </c>
      <c r="AI26" s="33" t="s">
        <v>230</v>
      </c>
      <c r="AJ26" s="33"/>
      <c r="AK26" s="33"/>
      <c r="AL26" s="35">
        <v>123480789036</v>
      </c>
      <c r="AM26" s="33" t="s">
        <v>231</v>
      </c>
      <c r="AN26" s="33" t="s">
        <v>230</v>
      </c>
      <c r="AO26" s="33" t="s">
        <v>233</v>
      </c>
      <c r="AP26" s="33" t="s">
        <v>234</v>
      </c>
      <c r="AQ26" s="33" t="s">
        <v>235</v>
      </c>
      <c r="AR26" s="33" t="s">
        <v>236</v>
      </c>
      <c r="AS26" s="33">
        <v>2018</v>
      </c>
      <c r="AT26" s="33" t="s">
        <v>234</v>
      </c>
      <c r="AU26" s="33" t="s">
        <v>235</v>
      </c>
      <c r="AV26" s="33">
        <v>2013</v>
      </c>
      <c r="AW26" s="33" t="s">
        <v>234</v>
      </c>
      <c r="AX26" s="33" t="s">
        <v>235</v>
      </c>
      <c r="AY26" s="33">
        <v>2010</v>
      </c>
      <c r="AZ26" s="33"/>
      <c r="BA26" s="33" t="s">
        <v>238</v>
      </c>
      <c r="BB26" s="33"/>
      <c r="BC26" s="33">
        <v>5</v>
      </c>
      <c r="BD26" s="33">
        <v>6</v>
      </c>
      <c r="BE26" s="33"/>
      <c r="BF26" s="33"/>
      <c r="BG26" s="33"/>
      <c r="BH26" s="33"/>
      <c r="BI26" s="38">
        <v>33111</v>
      </c>
      <c r="BJ26" s="33">
        <v>85000</v>
      </c>
      <c r="BK26" s="33" t="s">
        <v>239</v>
      </c>
      <c r="BL26" s="33">
        <v>39</v>
      </c>
      <c r="BM26" s="33"/>
      <c r="BN26" s="34"/>
    </row>
    <row r="27" spans="1:66" x14ac:dyDescent="0.25">
      <c r="A27" s="33" t="s">
        <v>228</v>
      </c>
      <c r="B27" s="36" t="s">
        <v>106</v>
      </c>
      <c r="C27" s="35">
        <v>100243255883</v>
      </c>
      <c r="D27" s="33" t="s">
        <v>65</v>
      </c>
      <c r="E27" s="33" t="s">
        <v>108</v>
      </c>
      <c r="F27" s="33">
        <v>25000</v>
      </c>
      <c r="G27" s="33"/>
      <c r="H27" s="33"/>
      <c r="I27" s="35">
        <v>8220100012470</v>
      </c>
      <c r="J27" s="36" t="s">
        <v>131</v>
      </c>
      <c r="K27" s="37">
        <v>44388</v>
      </c>
      <c r="L27" s="33" t="s">
        <v>83</v>
      </c>
      <c r="M27" s="33" t="s">
        <v>81</v>
      </c>
      <c r="N27" s="33">
        <v>0</v>
      </c>
      <c r="O27" s="33"/>
      <c r="P27" s="33" t="s">
        <v>78</v>
      </c>
      <c r="Q27" s="33" t="s">
        <v>137</v>
      </c>
      <c r="R27" s="33" t="s">
        <v>69</v>
      </c>
      <c r="S27" s="33" t="s">
        <v>81</v>
      </c>
      <c r="T27" s="33" t="s">
        <v>80</v>
      </c>
      <c r="U27" s="33"/>
      <c r="V27" s="33"/>
      <c r="W27" s="33"/>
      <c r="X27" s="33"/>
      <c r="Y27" s="37">
        <v>44388</v>
      </c>
      <c r="Z27" s="33" t="s">
        <v>145</v>
      </c>
      <c r="AA27" s="33" t="s">
        <v>73</v>
      </c>
      <c r="AB27" s="33" t="s">
        <v>149</v>
      </c>
      <c r="AC27" s="33" t="s">
        <v>150</v>
      </c>
      <c r="AD27" s="33">
        <v>1234567916</v>
      </c>
      <c r="AE27" s="33" t="s">
        <v>177</v>
      </c>
      <c r="AF27" s="33" t="s">
        <v>202</v>
      </c>
      <c r="AG27" s="33" t="s">
        <v>228</v>
      </c>
      <c r="AH27" s="33" t="s">
        <v>228</v>
      </c>
      <c r="AI27" s="33" t="s">
        <v>230</v>
      </c>
      <c r="AJ27" s="33"/>
      <c r="AK27" s="33"/>
      <c r="AL27" s="35">
        <v>123481789037</v>
      </c>
      <c r="AM27" s="33" t="s">
        <v>232</v>
      </c>
      <c r="AN27" s="33" t="s">
        <v>230</v>
      </c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 t="s">
        <v>238</v>
      </c>
      <c r="BB27" s="33"/>
      <c r="BC27" s="33">
        <v>5</v>
      </c>
      <c r="BD27" s="33">
        <v>6</v>
      </c>
      <c r="BE27" s="33"/>
      <c r="BF27" s="33"/>
      <c r="BG27" s="33"/>
      <c r="BH27" s="33"/>
      <c r="BI27" s="38">
        <v>36805</v>
      </c>
      <c r="BJ27" s="33">
        <v>12500</v>
      </c>
      <c r="BK27" s="33" t="s">
        <v>239</v>
      </c>
      <c r="BL27" s="33">
        <v>40</v>
      </c>
      <c r="BM27" s="33"/>
      <c r="BN27" s="34"/>
    </row>
    <row r="28" spans="1:66" x14ac:dyDescent="0.25">
      <c r="A28" s="33" t="s">
        <v>276</v>
      </c>
      <c r="B28" s="33" t="s">
        <v>278</v>
      </c>
      <c r="C28" s="35">
        <v>100243255861</v>
      </c>
      <c r="D28" s="33" t="s">
        <v>107</v>
      </c>
      <c r="E28" s="33" t="s">
        <v>108</v>
      </c>
      <c r="F28" s="33">
        <v>15600</v>
      </c>
      <c r="G28" s="33">
        <v>6000</v>
      </c>
      <c r="H28" s="33">
        <v>1800</v>
      </c>
      <c r="I28" s="35">
        <v>8220100012360</v>
      </c>
      <c r="J28" s="36" t="s">
        <v>131</v>
      </c>
      <c r="K28" s="37">
        <v>44382</v>
      </c>
      <c r="L28" s="33" t="s">
        <v>66</v>
      </c>
      <c r="M28" s="33" t="s">
        <v>84</v>
      </c>
      <c r="N28" s="33">
        <v>0</v>
      </c>
      <c r="O28" s="33" t="s">
        <v>133</v>
      </c>
      <c r="P28" s="33" t="s">
        <v>68</v>
      </c>
      <c r="Q28" s="33" t="s">
        <v>136</v>
      </c>
      <c r="R28" s="33" t="s">
        <v>69</v>
      </c>
      <c r="S28" s="33" t="s">
        <v>84</v>
      </c>
      <c r="T28" s="33" t="s">
        <v>80</v>
      </c>
      <c r="U28" s="33" t="s">
        <v>144</v>
      </c>
      <c r="V28" s="33">
        <v>240</v>
      </c>
      <c r="W28" s="33">
        <v>1600</v>
      </c>
      <c r="X28" s="38"/>
      <c r="Y28" s="37">
        <v>44382</v>
      </c>
      <c r="Z28" s="33" t="s">
        <v>72</v>
      </c>
      <c r="AA28" s="33" t="s">
        <v>73</v>
      </c>
      <c r="AB28" s="33" t="s">
        <v>74</v>
      </c>
      <c r="AC28" s="33" t="s">
        <v>150</v>
      </c>
      <c r="AD28" s="33">
        <v>1234567894</v>
      </c>
      <c r="AE28" s="33" t="s">
        <v>155</v>
      </c>
      <c r="AF28" s="33" t="s">
        <v>180</v>
      </c>
      <c r="AG28" s="33" t="s">
        <v>206</v>
      </c>
      <c r="AH28" s="33" t="s">
        <v>206</v>
      </c>
      <c r="AI28" s="33" t="s">
        <v>229</v>
      </c>
      <c r="AJ28" s="33">
        <v>25</v>
      </c>
      <c r="AK28" s="33">
        <v>5</v>
      </c>
      <c r="AL28" s="35">
        <v>123459789015</v>
      </c>
      <c r="AM28" s="33" t="s">
        <v>232</v>
      </c>
      <c r="AN28" s="33" t="s">
        <v>229</v>
      </c>
      <c r="AO28" s="33" t="s">
        <v>233</v>
      </c>
      <c r="AP28" s="33" t="s">
        <v>234</v>
      </c>
      <c r="AQ28" s="33" t="s">
        <v>235</v>
      </c>
      <c r="AR28" s="33" t="s">
        <v>236</v>
      </c>
      <c r="AS28" s="33">
        <v>2018</v>
      </c>
      <c r="AT28" s="33" t="s">
        <v>234</v>
      </c>
      <c r="AU28" s="33" t="s">
        <v>235</v>
      </c>
      <c r="AV28" s="33">
        <v>2013</v>
      </c>
      <c r="AW28" s="33" t="s">
        <v>234</v>
      </c>
      <c r="AX28" s="33" t="s">
        <v>235</v>
      </c>
      <c r="AY28" s="33">
        <v>2010</v>
      </c>
      <c r="AZ28" s="33"/>
      <c r="BA28" s="33" t="s">
        <v>244</v>
      </c>
      <c r="BB28" s="33" t="s">
        <v>245</v>
      </c>
      <c r="BC28" s="33">
        <v>5</v>
      </c>
      <c r="BD28" s="33">
        <v>6</v>
      </c>
      <c r="BE28" s="33" t="s">
        <v>250</v>
      </c>
      <c r="BF28" s="38">
        <v>43286</v>
      </c>
      <c r="BG28" s="33">
        <v>1</v>
      </c>
      <c r="BH28" s="33"/>
      <c r="BI28" s="38">
        <v>37202</v>
      </c>
      <c r="BJ28" s="33">
        <v>0</v>
      </c>
      <c r="BK28" s="33" t="s">
        <v>239</v>
      </c>
      <c r="BL28" s="33">
        <v>41</v>
      </c>
      <c r="BM28" s="33"/>
      <c r="BN28" s="34"/>
    </row>
    <row r="29" spans="1:66" x14ac:dyDescent="0.25">
      <c r="A29" s="4"/>
      <c r="B29" s="4"/>
      <c r="C29" s="5"/>
      <c r="D29" s="4"/>
      <c r="E29" s="4"/>
      <c r="F29" s="4"/>
      <c r="G29" s="4"/>
      <c r="H29" s="4"/>
      <c r="I29" s="5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5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</row>
    <row r="30" spans="1:66" x14ac:dyDescent="0.25">
      <c r="A30" s="4"/>
      <c r="B30" s="4"/>
      <c r="C30" s="4"/>
      <c r="D30" s="4"/>
      <c r="E30" s="4"/>
      <c r="F30" s="4"/>
      <c r="G30" s="4"/>
      <c r="H30" s="4"/>
      <c r="I30" s="5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</row>
    <row r="31" spans="1:66" x14ac:dyDescent="0.25">
      <c r="A31" s="4"/>
      <c r="B31" s="4"/>
      <c r="C31" s="4"/>
      <c r="D31" s="4"/>
      <c r="E31" s="4"/>
      <c r="F31" s="4"/>
      <c r="G31" s="4"/>
      <c r="H31" s="4"/>
      <c r="I31" s="5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</row>
    <row r="32" spans="1:66" x14ac:dyDescent="0.25">
      <c r="A32" s="4"/>
      <c r="B32" s="4"/>
      <c r="C32" s="4"/>
      <c r="D32" s="4"/>
      <c r="E32" s="4"/>
      <c r="F32" s="4"/>
      <c r="G32" s="4"/>
      <c r="H32" s="4"/>
      <c r="I32" s="5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</row>
    <row r="33" spans="1:65" x14ac:dyDescent="0.25">
      <c r="A33" s="4"/>
      <c r="B33" s="4"/>
      <c r="C33" s="4"/>
      <c r="D33" s="4"/>
      <c r="E33" s="4"/>
      <c r="F33" s="4"/>
      <c r="G33" s="4"/>
      <c r="H33" s="4"/>
      <c r="I33" s="5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</row>
    <row r="34" spans="1:65" x14ac:dyDescent="0.25">
      <c r="A34" s="4"/>
      <c r="B34" s="4"/>
      <c r="C34" s="4"/>
      <c r="D34" s="4"/>
      <c r="E34" s="4"/>
      <c r="F34" s="4"/>
      <c r="G34" s="4"/>
      <c r="H34" s="4"/>
      <c r="I34" s="5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</row>
    <row r="35" spans="1:65" x14ac:dyDescent="0.25">
      <c r="A35" s="4"/>
      <c r="B35" s="4"/>
      <c r="C35" s="4"/>
      <c r="D35" s="4"/>
      <c r="E35" s="4"/>
      <c r="F35" s="4"/>
      <c r="G35" s="4"/>
      <c r="H35" s="4"/>
      <c r="I35" s="5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</row>
    <row r="36" spans="1:65" x14ac:dyDescent="0.25">
      <c r="A36" s="4"/>
      <c r="B36" s="4"/>
      <c r="C36" s="4"/>
      <c r="D36" s="4"/>
      <c r="E36" s="4"/>
      <c r="F36" s="4"/>
      <c r="G36" s="4"/>
      <c r="H36" s="4"/>
      <c r="I36" s="5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</row>
    <row r="37" spans="1:65" x14ac:dyDescent="0.25">
      <c r="A37" s="4"/>
      <c r="B37" s="4"/>
      <c r="C37" s="4"/>
      <c r="D37" s="4"/>
      <c r="E37" s="4"/>
      <c r="F37" s="4"/>
      <c r="G37" s="4"/>
      <c r="H37" s="4"/>
      <c r="I37" s="5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</row>
    <row r="38" spans="1:65" x14ac:dyDescent="0.25">
      <c r="A38" s="4"/>
      <c r="B38" s="4"/>
      <c r="C38" s="4"/>
      <c r="D38" s="4"/>
      <c r="E38" s="4"/>
      <c r="F38" s="4"/>
      <c r="G38" s="4"/>
      <c r="H38" s="4"/>
      <c r="I38" s="5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</row>
    <row r="39" spans="1:65" x14ac:dyDescent="0.25">
      <c r="A39" s="4"/>
      <c r="B39" s="4"/>
      <c r="C39" s="4"/>
      <c r="D39" s="4"/>
      <c r="E39" s="4"/>
      <c r="F39" s="4"/>
      <c r="G39" s="4"/>
      <c r="H39" s="4"/>
      <c r="I39" s="5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</row>
    <row r="40" spans="1:65" x14ac:dyDescent="0.25">
      <c r="A40" s="4"/>
      <c r="B40" s="4"/>
      <c r="C40" s="4"/>
      <c r="D40" s="4"/>
      <c r="E40" s="4"/>
      <c r="F40" s="4"/>
      <c r="G40" s="4"/>
      <c r="H40" s="4"/>
      <c r="I40" s="5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</row>
    <row r="41" spans="1:65" x14ac:dyDescent="0.25">
      <c r="A41" s="4"/>
      <c r="B41" s="4"/>
      <c r="C41" s="4"/>
      <c r="D41" s="4"/>
      <c r="E41" s="4"/>
      <c r="F41" s="4"/>
      <c r="G41" s="4"/>
      <c r="H41" s="4"/>
      <c r="I41" s="5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</row>
    <row r="42" spans="1:65" x14ac:dyDescent="0.25">
      <c r="A42" s="4"/>
      <c r="B42" s="4"/>
      <c r="C42" s="4"/>
      <c r="D42" s="4"/>
      <c r="E42" s="4"/>
      <c r="F42" s="4"/>
      <c r="G42" s="4"/>
      <c r="H42" s="4"/>
      <c r="I42" s="5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</row>
    <row r="43" spans="1:65" x14ac:dyDescent="0.25">
      <c r="A43" s="4"/>
      <c r="B43" s="4"/>
      <c r="C43" s="4"/>
      <c r="D43" s="4"/>
      <c r="E43" s="4"/>
      <c r="F43" s="4"/>
      <c r="G43" s="4"/>
      <c r="H43" s="4"/>
      <c r="I43" s="5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</row>
    <row r="44" spans="1:65" x14ac:dyDescent="0.25">
      <c r="A44" s="4"/>
      <c r="B44" s="4"/>
      <c r="C44" s="4"/>
      <c r="D44" s="4"/>
      <c r="E44" s="4"/>
      <c r="F44" s="4"/>
      <c r="G44" s="4"/>
      <c r="H44" s="4"/>
      <c r="I44" s="5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</row>
    <row r="45" spans="1:65" x14ac:dyDescent="0.25">
      <c r="A45" s="4"/>
      <c r="B45" s="4"/>
      <c r="C45" s="4"/>
      <c r="D45" s="4"/>
      <c r="E45" s="4"/>
      <c r="F45" s="4"/>
      <c r="G45" s="4"/>
      <c r="H45" s="4"/>
      <c r="I45" s="5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</row>
    <row r="46" spans="1:65" x14ac:dyDescent="0.25">
      <c r="A46" s="4"/>
      <c r="B46" s="4"/>
      <c r="C46" s="4"/>
      <c r="D46" s="4"/>
      <c r="E46" s="4"/>
      <c r="F46" s="4"/>
      <c r="G46" s="4"/>
      <c r="H46" s="4"/>
      <c r="I46" s="5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</row>
    <row r="47" spans="1:65" x14ac:dyDescent="0.25">
      <c r="A47" s="4"/>
      <c r="B47" s="4"/>
      <c r="C47" s="4"/>
      <c r="D47" s="4"/>
      <c r="E47" s="4"/>
      <c r="F47" s="4"/>
      <c r="G47" s="4"/>
      <c r="H47" s="4"/>
      <c r="I47" s="5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</row>
    <row r="48" spans="1:65" x14ac:dyDescent="0.25">
      <c r="A48" s="4"/>
      <c r="B48" s="4"/>
      <c r="C48" s="4"/>
      <c r="D48" s="4"/>
      <c r="E48" s="4"/>
      <c r="F48" s="4"/>
      <c r="G48" s="4"/>
      <c r="H48" s="4"/>
      <c r="I48" s="5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</row>
    <row r="49" spans="1:65" x14ac:dyDescent="0.25">
      <c r="A49" s="4"/>
      <c r="B49" s="4"/>
      <c r="C49" s="4"/>
      <c r="D49" s="4"/>
      <c r="E49" s="4"/>
      <c r="F49" s="4"/>
      <c r="G49" s="4"/>
      <c r="H49" s="4"/>
      <c r="I49" s="5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</row>
    <row r="50" spans="1:65" x14ac:dyDescent="0.25">
      <c r="A50" s="4"/>
      <c r="B50" s="4"/>
      <c r="C50" s="4"/>
      <c r="D50" s="4"/>
      <c r="E50" s="4"/>
      <c r="F50" s="4"/>
      <c r="G50" s="4"/>
      <c r="H50" s="4"/>
      <c r="I50" s="5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</row>
    <row r="51" spans="1:65" x14ac:dyDescent="0.25">
      <c r="A51" s="4"/>
      <c r="B51" s="4"/>
      <c r="C51" s="4"/>
      <c r="D51" s="4"/>
      <c r="E51" s="4"/>
      <c r="F51" s="4"/>
      <c r="G51" s="4"/>
      <c r="H51" s="4"/>
      <c r="I51" s="5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</row>
  </sheetData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1"/>
  <sheetViews>
    <sheetView tabSelected="1" topLeftCell="A5" workbookViewId="0">
      <selection activeCell="X1" sqref="X1"/>
    </sheetView>
  </sheetViews>
  <sheetFormatPr defaultRowHeight="15" x14ac:dyDescent="0.25"/>
  <cols>
    <col min="2" max="2" width="14.42578125" bestFit="1" customWidth="1"/>
    <col min="4" max="4" width="13.140625" bestFit="1" customWidth="1"/>
    <col min="5" max="5" width="24.5703125" bestFit="1" customWidth="1"/>
    <col min="6" max="6" width="16.140625" bestFit="1" customWidth="1"/>
    <col min="7" max="12" width="16.140625" customWidth="1"/>
    <col min="17" max="17" width="11.42578125" customWidth="1"/>
    <col min="18" max="18" width="10.7109375" customWidth="1"/>
    <col min="22" max="22" width="11.28515625" customWidth="1"/>
    <col min="23" max="23" width="12.140625" customWidth="1"/>
    <col min="24" max="25" width="10.5703125" customWidth="1"/>
    <col min="27" max="30" width="11" customWidth="1"/>
    <col min="31" max="31" width="12.7109375" customWidth="1"/>
  </cols>
  <sheetData>
    <row r="1" spans="1:34" ht="90" x14ac:dyDescent="0.25">
      <c r="A1" s="6" t="s">
        <v>251</v>
      </c>
      <c r="B1" s="6" t="s">
        <v>252</v>
      </c>
      <c r="C1" s="6" t="s">
        <v>253</v>
      </c>
      <c r="D1" s="6" t="s">
        <v>254</v>
      </c>
      <c r="E1" s="6" t="s">
        <v>255</v>
      </c>
      <c r="F1" s="6" t="s">
        <v>256</v>
      </c>
      <c r="G1" s="6" t="s">
        <v>280</v>
      </c>
      <c r="H1" s="6" t="s">
        <v>283</v>
      </c>
      <c r="I1" s="6" t="s">
        <v>282</v>
      </c>
      <c r="J1" s="6" t="s">
        <v>281</v>
      </c>
      <c r="K1" s="6" t="s">
        <v>284</v>
      </c>
      <c r="L1" s="6" t="s">
        <v>285</v>
      </c>
      <c r="M1" s="6" t="s">
        <v>257</v>
      </c>
      <c r="N1" s="6" t="s">
        <v>286</v>
      </c>
      <c r="O1" s="6" t="s">
        <v>258</v>
      </c>
      <c r="P1" s="6" t="s">
        <v>259</v>
      </c>
      <c r="Q1" s="6" t="s">
        <v>260</v>
      </c>
      <c r="R1" s="6" t="s">
        <v>261</v>
      </c>
      <c r="S1" s="6" t="s">
        <v>262</v>
      </c>
      <c r="T1" s="6" t="s">
        <v>263</v>
      </c>
      <c r="U1" s="6" t="s">
        <v>264</v>
      </c>
      <c r="V1" s="6" t="s">
        <v>265</v>
      </c>
      <c r="W1" s="6" t="s">
        <v>266</v>
      </c>
      <c r="X1" s="6" t="s">
        <v>267</v>
      </c>
      <c r="Y1" s="6" t="s">
        <v>287</v>
      </c>
      <c r="Z1" s="6" t="s">
        <v>288</v>
      </c>
      <c r="AA1" s="6" t="s">
        <v>290</v>
      </c>
      <c r="AB1" s="6" t="s">
        <v>289</v>
      </c>
      <c r="AC1" s="6" t="s">
        <v>291</v>
      </c>
      <c r="AD1" s="6" t="s">
        <v>292</v>
      </c>
      <c r="AE1" s="6" t="s">
        <v>293</v>
      </c>
      <c r="AF1" s="6" t="s">
        <v>268</v>
      </c>
      <c r="AG1" s="7" t="s">
        <v>269</v>
      </c>
      <c r="AH1" s="6" t="s">
        <v>270</v>
      </c>
    </row>
    <row r="2" spans="1:34" x14ac:dyDescent="0.25">
      <c r="A2" s="4" t="s">
        <v>203</v>
      </c>
      <c r="B2" s="4" t="s">
        <v>275</v>
      </c>
      <c r="C2" s="4" t="s">
        <v>66</v>
      </c>
      <c r="D2" s="5">
        <v>100243255858</v>
      </c>
      <c r="E2" s="2" t="s">
        <v>131</v>
      </c>
      <c r="F2" s="5">
        <v>8220100012345</v>
      </c>
      <c r="G2" s="10">
        <v>44044</v>
      </c>
      <c r="H2" s="5">
        <v>31</v>
      </c>
      <c r="I2" s="5">
        <v>0</v>
      </c>
      <c r="J2" s="5">
        <f>H2-I2</f>
        <v>31</v>
      </c>
      <c r="K2" s="4">
        <v>67000</v>
      </c>
      <c r="L2" s="4">
        <v>10000</v>
      </c>
      <c r="M2" s="5">
        <f>K2-(K2/H2)*I2</f>
        <v>67000</v>
      </c>
      <c r="N2" s="5">
        <f>L2-(L2/H2*I2)</f>
        <v>10000</v>
      </c>
      <c r="O2" s="5">
        <f>(M2+N2)*1.39</f>
        <v>107029.99999999999</v>
      </c>
      <c r="P2" s="5">
        <f>(M2+N2)*0.2</f>
        <v>15400</v>
      </c>
      <c r="Q2" s="4">
        <v>240</v>
      </c>
      <c r="R2" s="2">
        <v>0</v>
      </c>
      <c r="S2" s="2">
        <v>0</v>
      </c>
      <c r="T2" s="4">
        <v>1600</v>
      </c>
      <c r="U2" s="8">
        <f>M2+N2+O2+P2+Q2+R2+S2+T2</f>
        <v>201270</v>
      </c>
      <c r="V2" s="2">
        <v>1800</v>
      </c>
      <c r="W2" s="2">
        <v>200</v>
      </c>
      <c r="X2" s="2">
        <v>3000</v>
      </c>
      <c r="Y2" s="4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f>SUM(Y2:AD2)</f>
        <v>0</v>
      </c>
      <c r="AF2" s="2">
        <v>1</v>
      </c>
      <c r="AG2" s="9">
        <f>V2+W2+X2+AE2+AF2</f>
        <v>5001</v>
      </c>
      <c r="AH2" s="8">
        <f t="shared" ref="AH2:AH28" si="0">U2-AG2</f>
        <v>196269</v>
      </c>
    </row>
    <row r="3" spans="1:34" x14ac:dyDescent="0.25">
      <c r="A3" s="4" t="s">
        <v>204</v>
      </c>
      <c r="B3" s="4" t="s">
        <v>271</v>
      </c>
      <c r="C3" s="4" t="s">
        <v>66</v>
      </c>
      <c r="D3" s="5">
        <v>100243255859</v>
      </c>
      <c r="E3" s="2" t="s">
        <v>131</v>
      </c>
      <c r="F3" s="5">
        <v>8220100012350</v>
      </c>
      <c r="G3" s="10">
        <v>44044</v>
      </c>
      <c r="H3" s="5">
        <v>31</v>
      </c>
      <c r="I3" s="5">
        <v>0</v>
      </c>
      <c r="J3" s="5">
        <f t="shared" ref="J3:J28" si="1">H3-I3</f>
        <v>31</v>
      </c>
      <c r="K3" s="4">
        <v>53000</v>
      </c>
      <c r="L3" s="4">
        <v>9000</v>
      </c>
      <c r="M3" s="5">
        <f t="shared" ref="M3:M28" si="2">K3-(K3/H3)*I3</f>
        <v>53000</v>
      </c>
      <c r="N3" s="5">
        <f t="shared" ref="N3:N28" si="3">L3-(L3/H3*I3)</f>
        <v>9000</v>
      </c>
      <c r="O3" s="8">
        <f t="shared" ref="O3:O28" si="4">(M3+N3)*1.39</f>
        <v>86180</v>
      </c>
      <c r="P3" s="5">
        <f t="shared" ref="P3:P28" si="5">(M3+N3)*0.2</f>
        <v>12400</v>
      </c>
      <c r="Q3" s="4">
        <v>240</v>
      </c>
      <c r="R3" s="2">
        <v>0</v>
      </c>
      <c r="S3" s="2">
        <v>0</v>
      </c>
      <c r="T3" s="4">
        <v>1600</v>
      </c>
      <c r="U3" s="8">
        <f t="shared" ref="U3:U28" si="6">M3+N3+O3+P3+Q3+R3+S3+T3</f>
        <v>162420</v>
      </c>
      <c r="V3" s="2">
        <v>1800</v>
      </c>
      <c r="W3" s="2">
        <v>200</v>
      </c>
      <c r="X3" s="2">
        <v>3050</v>
      </c>
      <c r="Y3" s="4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f t="shared" ref="AE3:AE28" si="7">SUM(Y3:AD3)</f>
        <v>0</v>
      </c>
      <c r="AF3" s="2">
        <v>1</v>
      </c>
      <c r="AG3" s="9">
        <f t="shared" ref="AG3:AG28" si="8">V3+W3+X3+AE3+AF3</f>
        <v>5051</v>
      </c>
      <c r="AH3" s="8">
        <f t="shared" si="0"/>
        <v>157369</v>
      </c>
    </row>
    <row r="4" spans="1:34" x14ac:dyDescent="0.25">
      <c r="A4" s="4" t="s">
        <v>205</v>
      </c>
      <c r="B4" s="4" t="s">
        <v>272</v>
      </c>
      <c r="C4" s="4" t="s">
        <v>66</v>
      </c>
      <c r="D4" s="5">
        <v>100243255860</v>
      </c>
      <c r="E4" s="2" t="s">
        <v>131</v>
      </c>
      <c r="F4" s="5">
        <v>8220100012355</v>
      </c>
      <c r="G4" s="10">
        <v>44044</v>
      </c>
      <c r="H4" s="5">
        <v>31</v>
      </c>
      <c r="I4" s="5">
        <v>0</v>
      </c>
      <c r="J4" s="5">
        <f t="shared" si="1"/>
        <v>31</v>
      </c>
      <c r="K4" s="4">
        <v>37400</v>
      </c>
      <c r="L4" s="4">
        <v>7000</v>
      </c>
      <c r="M4" s="5">
        <f t="shared" si="2"/>
        <v>37400</v>
      </c>
      <c r="N4" s="5">
        <f t="shared" si="3"/>
        <v>7000</v>
      </c>
      <c r="O4" s="8">
        <f t="shared" si="4"/>
        <v>61715.999999999993</v>
      </c>
      <c r="P4" s="5">
        <f t="shared" si="5"/>
        <v>8880</v>
      </c>
      <c r="Q4" s="4">
        <v>240</v>
      </c>
      <c r="R4" s="2">
        <v>0</v>
      </c>
      <c r="S4" s="2">
        <v>0</v>
      </c>
      <c r="T4" s="4">
        <v>1600</v>
      </c>
      <c r="U4" s="8">
        <f t="shared" si="6"/>
        <v>116836</v>
      </c>
      <c r="V4" s="2">
        <v>1800</v>
      </c>
      <c r="W4" s="2">
        <v>200</v>
      </c>
      <c r="X4" s="2">
        <v>3100</v>
      </c>
      <c r="Y4" s="4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f t="shared" si="7"/>
        <v>0</v>
      </c>
      <c r="AF4" s="2">
        <v>1</v>
      </c>
      <c r="AG4" s="9">
        <f t="shared" si="8"/>
        <v>5101</v>
      </c>
      <c r="AH4" s="8">
        <f t="shared" si="0"/>
        <v>111735</v>
      </c>
    </row>
    <row r="5" spans="1:34" x14ac:dyDescent="0.25">
      <c r="A5" s="4" t="s">
        <v>206</v>
      </c>
      <c r="B5" s="4" t="s">
        <v>273</v>
      </c>
      <c r="C5" s="4" t="s">
        <v>66</v>
      </c>
      <c r="D5" s="5">
        <v>100243255861</v>
      </c>
      <c r="E5" s="2" t="s">
        <v>131</v>
      </c>
      <c r="F5" s="5">
        <v>8220100012360</v>
      </c>
      <c r="G5" s="10">
        <v>44044</v>
      </c>
      <c r="H5" s="5">
        <v>31</v>
      </c>
      <c r="I5" s="5">
        <v>0</v>
      </c>
      <c r="J5" s="5">
        <f t="shared" si="1"/>
        <v>31</v>
      </c>
      <c r="K5" s="4">
        <v>15600</v>
      </c>
      <c r="L5" s="4">
        <v>6000</v>
      </c>
      <c r="M5" s="5">
        <f t="shared" si="2"/>
        <v>15600</v>
      </c>
      <c r="N5" s="5">
        <f t="shared" si="3"/>
        <v>6000</v>
      </c>
      <c r="O5" s="8">
        <f t="shared" si="4"/>
        <v>30023.999999999996</v>
      </c>
      <c r="P5" s="5">
        <f t="shared" si="5"/>
        <v>4320</v>
      </c>
      <c r="Q5" s="4">
        <v>240</v>
      </c>
      <c r="R5" s="2">
        <v>0</v>
      </c>
      <c r="S5" s="2">
        <v>0</v>
      </c>
      <c r="T5" s="4">
        <v>1600</v>
      </c>
      <c r="U5" s="8">
        <f t="shared" si="6"/>
        <v>57784</v>
      </c>
      <c r="V5" s="2">
        <v>1800</v>
      </c>
      <c r="W5" s="2">
        <v>200</v>
      </c>
      <c r="X5" s="2">
        <v>3150</v>
      </c>
      <c r="Y5" s="4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f t="shared" si="7"/>
        <v>0</v>
      </c>
      <c r="AF5" s="2">
        <v>1</v>
      </c>
      <c r="AG5" s="9">
        <f t="shared" si="8"/>
        <v>5151</v>
      </c>
      <c r="AH5" s="8">
        <f t="shared" si="0"/>
        <v>52633</v>
      </c>
    </row>
    <row r="6" spans="1:34" x14ac:dyDescent="0.25">
      <c r="A6" s="4" t="s">
        <v>207</v>
      </c>
      <c r="B6" s="4" t="s">
        <v>274</v>
      </c>
      <c r="C6" s="4" t="s">
        <v>66</v>
      </c>
      <c r="D6" s="5">
        <v>100243255862</v>
      </c>
      <c r="E6" s="2" t="s">
        <v>131</v>
      </c>
      <c r="F6" s="5">
        <v>8220100012365</v>
      </c>
      <c r="G6" s="10">
        <v>44044</v>
      </c>
      <c r="H6" s="5">
        <v>31</v>
      </c>
      <c r="I6" s="5">
        <v>0</v>
      </c>
      <c r="J6" s="5">
        <f t="shared" si="1"/>
        <v>31</v>
      </c>
      <c r="K6" s="4">
        <v>16250</v>
      </c>
      <c r="L6" s="4">
        <v>6000</v>
      </c>
      <c r="M6" s="5">
        <f t="shared" si="2"/>
        <v>16250</v>
      </c>
      <c r="N6" s="5">
        <f t="shared" si="3"/>
        <v>6000</v>
      </c>
      <c r="O6" s="8">
        <f t="shared" si="4"/>
        <v>30927.499999999996</v>
      </c>
      <c r="P6" s="5">
        <f t="shared" si="5"/>
        <v>4450</v>
      </c>
      <c r="Q6" s="4">
        <v>240</v>
      </c>
      <c r="R6" s="2">
        <v>0</v>
      </c>
      <c r="S6" s="2">
        <v>0</v>
      </c>
      <c r="T6" s="4">
        <v>1600</v>
      </c>
      <c r="U6" s="8">
        <f t="shared" si="6"/>
        <v>59467.5</v>
      </c>
      <c r="V6" s="2">
        <v>1800</v>
      </c>
      <c r="W6" s="2">
        <v>200</v>
      </c>
      <c r="X6" s="2">
        <v>3200</v>
      </c>
      <c r="Y6" s="4">
        <v>0</v>
      </c>
      <c r="Z6" s="2">
        <v>0</v>
      </c>
      <c r="AA6" s="2">
        <v>0</v>
      </c>
      <c r="AB6" s="2">
        <v>1500</v>
      </c>
      <c r="AC6" s="2">
        <v>0</v>
      </c>
      <c r="AD6" s="2">
        <v>0</v>
      </c>
      <c r="AE6" s="2">
        <f t="shared" si="7"/>
        <v>1500</v>
      </c>
      <c r="AF6" s="2">
        <v>1</v>
      </c>
      <c r="AG6" s="9">
        <f t="shared" si="8"/>
        <v>6701</v>
      </c>
      <c r="AH6" s="8">
        <f t="shared" si="0"/>
        <v>52766.5</v>
      </c>
    </row>
    <row r="7" spans="1:34" x14ac:dyDescent="0.25">
      <c r="A7" s="4" t="s">
        <v>208</v>
      </c>
      <c r="B7" s="2" t="s">
        <v>86</v>
      </c>
      <c r="C7" s="4" t="s">
        <v>66</v>
      </c>
      <c r="D7" s="5">
        <v>100243255863</v>
      </c>
      <c r="E7" s="2" t="s">
        <v>131</v>
      </c>
      <c r="F7" s="5">
        <v>8220100012370</v>
      </c>
      <c r="G7" s="10">
        <v>44044</v>
      </c>
      <c r="H7" s="5">
        <v>31</v>
      </c>
      <c r="I7" s="5">
        <v>0</v>
      </c>
      <c r="J7" s="5">
        <f t="shared" si="1"/>
        <v>31</v>
      </c>
      <c r="K7" s="4">
        <v>15600</v>
      </c>
      <c r="L7" s="4">
        <v>6000</v>
      </c>
      <c r="M7" s="5">
        <f t="shared" si="2"/>
        <v>15600</v>
      </c>
      <c r="N7" s="5">
        <f t="shared" si="3"/>
        <v>6000</v>
      </c>
      <c r="O7" s="8">
        <f t="shared" si="4"/>
        <v>30023.999999999996</v>
      </c>
      <c r="P7" s="5">
        <f t="shared" si="5"/>
        <v>4320</v>
      </c>
      <c r="Q7" s="4">
        <v>240</v>
      </c>
      <c r="R7" s="2">
        <v>0</v>
      </c>
      <c r="S7" s="2">
        <v>0</v>
      </c>
      <c r="T7" s="4">
        <v>1600</v>
      </c>
      <c r="U7" s="8">
        <f t="shared" si="6"/>
        <v>57784</v>
      </c>
      <c r="V7" s="2">
        <v>1800</v>
      </c>
      <c r="W7" s="2">
        <v>200</v>
      </c>
      <c r="X7" s="2">
        <v>3250</v>
      </c>
      <c r="Y7" s="4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f t="shared" si="7"/>
        <v>0</v>
      </c>
      <c r="AF7" s="2">
        <v>1</v>
      </c>
      <c r="AG7" s="9">
        <f t="shared" si="8"/>
        <v>5251</v>
      </c>
      <c r="AH7" s="8">
        <f t="shared" si="0"/>
        <v>52533</v>
      </c>
    </row>
    <row r="8" spans="1:34" x14ac:dyDescent="0.25">
      <c r="A8" s="3" t="s">
        <v>209</v>
      </c>
      <c r="B8" s="11" t="s">
        <v>87</v>
      </c>
      <c r="C8" s="3" t="s">
        <v>66</v>
      </c>
      <c r="D8" s="12">
        <v>100243255864</v>
      </c>
      <c r="E8" s="11" t="s">
        <v>131</v>
      </c>
      <c r="F8" s="12">
        <v>8220100012375</v>
      </c>
      <c r="G8" s="13">
        <v>44044</v>
      </c>
      <c r="H8" s="12">
        <v>31</v>
      </c>
      <c r="I8" s="12">
        <v>2</v>
      </c>
      <c r="J8" s="12">
        <f t="shared" si="1"/>
        <v>29</v>
      </c>
      <c r="K8" s="3">
        <v>15600</v>
      </c>
      <c r="L8" s="3">
        <v>6000</v>
      </c>
      <c r="M8" s="12">
        <f t="shared" si="2"/>
        <v>14593.548387096775</v>
      </c>
      <c r="N8" s="12">
        <f t="shared" si="3"/>
        <v>5612.9032258064517</v>
      </c>
      <c r="O8" s="14">
        <f t="shared" si="4"/>
        <v>28086.967741935485</v>
      </c>
      <c r="P8" s="12">
        <f t="shared" si="5"/>
        <v>4041.2903225806458</v>
      </c>
      <c r="Q8" s="3">
        <v>240</v>
      </c>
      <c r="R8" s="11">
        <v>0</v>
      </c>
      <c r="S8" s="11">
        <v>0</v>
      </c>
      <c r="T8" s="3">
        <v>1600</v>
      </c>
      <c r="U8" s="14">
        <f t="shared" si="6"/>
        <v>54174.709677419356</v>
      </c>
      <c r="V8" s="11">
        <v>1800</v>
      </c>
      <c r="W8" s="11">
        <v>200</v>
      </c>
      <c r="X8" s="11">
        <v>3300</v>
      </c>
      <c r="Y8" s="3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f t="shared" si="7"/>
        <v>0</v>
      </c>
      <c r="AF8" s="11">
        <v>1</v>
      </c>
      <c r="AG8" s="15">
        <f t="shared" si="8"/>
        <v>5301</v>
      </c>
      <c r="AH8" s="14">
        <f t="shared" si="0"/>
        <v>48873.709677419356</v>
      </c>
    </row>
    <row r="9" spans="1:34" x14ac:dyDescent="0.25">
      <c r="A9" s="4" t="s">
        <v>210</v>
      </c>
      <c r="B9" s="2" t="s">
        <v>88</v>
      </c>
      <c r="C9" s="4" t="s">
        <v>66</v>
      </c>
      <c r="D9" s="5">
        <v>100243255865</v>
      </c>
      <c r="E9" s="2" t="s">
        <v>131</v>
      </c>
      <c r="F9" s="5">
        <v>8220100012380</v>
      </c>
      <c r="G9" s="10">
        <v>44044</v>
      </c>
      <c r="H9" s="5">
        <v>31</v>
      </c>
      <c r="I9" s="5">
        <v>0</v>
      </c>
      <c r="J9" s="5">
        <f t="shared" si="1"/>
        <v>31</v>
      </c>
      <c r="K9" s="4">
        <v>15600</v>
      </c>
      <c r="L9" s="4">
        <v>6000</v>
      </c>
      <c r="M9" s="5">
        <f t="shared" si="2"/>
        <v>15600</v>
      </c>
      <c r="N9" s="5">
        <f t="shared" si="3"/>
        <v>6000</v>
      </c>
      <c r="O9" s="8">
        <f t="shared" si="4"/>
        <v>30023.999999999996</v>
      </c>
      <c r="P9" s="5">
        <f t="shared" si="5"/>
        <v>4320</v>
      </c>
      <c r="Q9" s="4">
        <v>150</v>
      </c>
      <c r="R9" s="2">
        <v>0</v>
      </c>
      <c r="S9" s="2">
        <v>0</v>
      </c>
      <c r="T9" s="4">
        <v>200</v>
      </c>
      <c r="U9" s="8">
        <f t="shared" si="6"/>
        <v>56294</v>
      </c>
      <c r="V9" s="2">
        <v>1800</v>
      </c>
      <c r="W9" s="2">
        <v>200</v>
      </c>
      <c r="X9" s="2">
        <v>3350</v>
      </c>
      <c r="Y9" s="4">
        <v>1000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f t="shared" si="7"/>
        <v>1000</v>
      </c>
      <c r="AF9" s="2">
        <v>1</v>
      </c>
      <c r="AG9" s="9">
        <f t="shared" si="8"/>
        <v>6351</v>
      </c>
      <c r="AH9" s="8">
        <f t="shared" si="0"/>
        <v>49943</v>
      </c>
    </row>
    <row r="10" spans="1:34" x14ac:dyDescent="0.25">
      <c r="A10" s="4" t="s">
        <v>211</v>
      </c>
      <c r="B10" s="2" t="s">
        <v>89</v>
      </c>
      <c r="C10" s="4" t="s">
        <v>66</v>
      </c>
      <c r="D10" s="5">
        <v>100243255866</v>
      </c>
      <c r="E10" s="2" t="s">
        <v>131</v>
      </c>
      <c r="F10" s="5">
        <v>8220100012385</v>
      </c>
      <c r="G10" s="10">
        <v>44044</v>
      </c>
      <c r="H10" s="5">
        <v>31</v>
      </c>
      <c r="I10" s="5">
        <v>0</v>
      </c>
      <c r="J10" s="5">
        <f t="shared" si="1"/>
        <v>31</v>
      </c>
      <c r="K10" s="4">
        <v>16250</v>
      </c>
      <c r="L10" s="4">
        <v>6000</v>
      </c>
      <c r="M10" s="5">
        <f t="shared" si="2"/>
        <v>16250</v>
      </c>
      <c r="N10" s="5">
        <f t="shared" si="3"/>
        <v>6000</v>
      </c>
      <c r="O10" s="8">
        <f t="shared" si="4"/>
        <v>30927.499999999996</v>
      </c>
      <c r="P10" s="5">
        <f t="shared" si="5"/>
        <v>4450</v>
      </c>
      <c r="Q10" s="4">
        <v>150</v>
      </c>
      <c r="R10" s="2">
        <v>0</v>
      </c>
      <c r="S10" s="2">
        <v>0</v>
      </c>
      <c r="T10" s="4">
        <v>200</v>
      </c>
      <c r="U10" s="8">
        <f t="shared" si="6"/>
        <v>57977.5</v>
      </c>
      <c r="V10" s="2">
        <v>1800</v>
      </c>
      <c r="W10" s="2">
        <v>200</v>
      </c>
      <c r="X10" s="2">
        <v>3400</v>
      </c>
      <c r="Y10" s="4">
        <v>1200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f t="shared" si="7"/>
        <v>1200</v>
      </c>
      <c r="AF10" s="2">
        <v>1</v>
      </c>
      <c r="AG10" s="9">
        <f t="shared" si="8"/>
        <v>6601</v>
      </c>
      <c r="AH10" s="8">
        <f t="shared" si="0"/>
        <v>51376.5</v>
      </c>
    </row>
    <row r="11" spans="1:34" x14ac:dyDescent="0.25">
      <c r="A11" s="4" t="s">
        <v>212</v>
      </c>
      <c r="B11" s="2" t="s">
        <v>90</v>
      </c>
      <c r="C11" s="4" t="s">
        <v>66</v>
      </c>
      <c r="D11" s="5">
        <v>100243255867</v>
      </c>
      <c r="E11" s="2" t="s">
        <v>131</v>
      </c>
      <c r="F11" s="5">
        <v>8220100012390</v>
      </c>
      <c r="G11" s="10">
        <v>44044</v>
      </c>
      <c r="H11" s="5">
        <v>31</v>
      </c>
      <c r="I11" s="5">
        <v>0</v>
      </c>
      <c r="J11" s="5">
        <f t="shared" si="1"/>
        <v>31</v>
      </c>
      <c r="K11" s="4">
        <v>16250</v>
      </c>
      <c r="L11" s="4">
        <v>6000</v>
      </c>
      <c r="M11" s="5">
        <f t="shared" si="2"/>
        <v>16250</v>
      </c>
      <c r="N11" s="5">
        <f t="shared" si="3"/>
        <v>6000</v>
      </c>
      <c r="O11" s="8">
        <f t="shared" si="4"/>
        <v>30927.499999999996</v>
      </c>
      <c r="P11" s="5">
        <f t="shared" si="5"/>
        <v>4450</v>
      </c>
      <c r="Q11" s="4">
        <v>150</v>
      </c>
      <c r="R11" s="2">
        <v>0</v>
      </c>
      <c r="S11" s="2">
        <v>0</v>
      </c>
      <c r="T11" s="4">
        <v>200</v>
      </c>
      <c r="U11" s="8">
        <f t="shared" si="6"/>
        <v>57977.5</v>
      </c>
      <c r="V11" s="2">
        <v>1800</v>
      </c>
      <c r="W11" s="2">
        <v>200</v>
      </c>
      <c r="X11" s="2">
        <v>3450</v>
      </c>
      <c r="Y11" s="4">
        <v>1000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f t="shared" si="7"/>
        <v>1000</v>
      </c>
      <c r="AF11" s="2">
        <v>1</v>
      </c>
      <c r="AG11" s="9">
        <f t="shared" si="8"/>
        <v>6451</v>
      </c>
      <c r="AH11" s="8">
        <f t="shared" si="0"/>
        <v>51526.5</v>
      </c>
    </row>
    <row r="12" spans="1:34" x14ac:dyDescent="0.25">
      <c r="A12" s="4" t="s">
        <v>213</v>
      </c>
      <c r="B12" s="2" t="s">
        <v>91</v>
      </c>
      <c r="C12" s="4" t="s">
        <v>66</v>
      </c>
      <c r="D12" s="5">
        <v>100243255868</v>
      </c>
      <c r="E12" s="2" t="s">
        <v>131</v>
      </c>
      <c r="F12" s="5">
        <v>8220100012395</v>
      </c>
      <c r="G12" s="10">
        <v>44044</v>
      </c>
      <c r="H12" s="5">
        <v>31</v>
      </c>
      <c r="I12" s="5">
        <v>0</v>
      </c>
      <c r="J12" s="5">
        <f t="shared" si="1"/>
        <v>31</v>
      </c>
      <c r="K12" s="4">
        <v>9300</v>
      </c>
      <c r="L12" s="4">
        <v>4600</v>
      </c>
      <c r="M12" s="5">
        <f t="shared" si="2"/>
        <v>9300</v>
      </c>
      <c r="N12" s="5">
        <f t="shared" si="3"/>
        <v>4600</v>
      </c>
      <c r="O12" s="8">
        <f t="shared" si="4"/>
        <v>19321</v>
      </c>
      <c r="P12" s="5">
        <f t="shared" si="5"/>
        <v>2780</v>
      </c>
      <c r="Q12" s="4">
        <v>150</v>
      </c>
      <c r="R12" s="2">
        <v>0</v>
      </c>
      <c r="S12" s="2">
        <v>0</v>
      </c>
      <c r="T12" s="4">
        <v>200</v>
      </c>
      <c r="U12" s="8">
        <f t="shared" si="6"/>
        <v>36351</v>
      </c>
      <c r="V12" s="2">
        <v>1800</v>
      </c>
      <c r="W12" s="2">
        <v>200</v>
      </c>
      <c r="X12" s="2">
        <v>3500</v>
      </c>
      <c r="Y12" s="4">
        <v>1000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f t="shared" si="7"/>
        <v>1000</v>
      </c>
      <c r="AF12" s="2">
        <v>1</v>
      </c>
      <c r="AG12" s="9">
        <f t="shared" si="8"/>
        <v>6501</v>
      </c>
      <c r="AH12" s="8">
        <f t="shared" si="0"/>
        <v>29850</v>
      </c>
    </row>
    <row r="13" spans="1:34" x14ac:dyDescent="0.25">
      <c r="A13" s="4" t="s">
        <v>214</v>
      </c>
      <c r="B13" s="2" t="s">
        <v>92</v>
      </c>
      <c r="C13" s="4" t="s">
        <v>66</v>
      </c>
      <c r="D13" s="5">
        <v>100243255869</v>
      </c>
      <c r="E13" s="2" t="s">
        <v>131</v>
      </c>
      <c r="F13" s="5">
        <v>8220100012400</v>
      </c>
      <c r="G13" s="10">
        <v>44044</v>
      </c>
      <c r="H13" s="5">
        <v>31</v>
      </c>
      <c r="I13" s="5">
        <v>0</v>
      </c>
      <c r="J13" s="5">
        <f t="shared" si="1"/>
        <v>31</v>
      </c>
      <c r="K13" s="4">
        <v>9300</v>
      </c>
      <c r="L13" s="4">
        <v>4200</v>
      </c>
      <c r="M13" s="5">
        <f t="shared" si="2"/>
        <v>9300</v>
      </c>
      <c r="N13" s="5">
        <f t="shared" si="3"/>
        <v>4200</v>
      </c>
      <c r="O13" s="8">
        <f t="shared" si="4"/>
        <v>18765</v>
      </c>
      <c r="P13" s="5">
        <f t="shared" si="5"/>
        <v>2700</v>
      </c>
      <c r="Q13" s="4">
        <v>150</v>
      </c>
      <c r="R13" s="2">
        <v>0</v>
      </c>
      <c r="S13" s="2">
        <v>0</v>
      </c>
      <c r="T13" s="4">
        <v>200</v>
      </c>
      <c r="U13" s="8">
        <f t="shared" si="6"/>
        <v>35315</v>
      </c>
      <c r="V13" s="2">
        <v>1800</v>
      </c>
      <c r="W13" s="2">
        <v>200</v>
      </c>
      <c r="X13" s="2">
        <v>3550</v>
      </c>
      <c r="Y13" s="4">
        <v>1200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f t="shared" si="7"/>
        <v>1200</v>
      </c>
      <c r="AF13" s="2">
        <v>1</v>
      </c>
      <c r="AG13" s="9">
        <f t="shared" si="8"/>
        <v>6751</v>
      </c>
      <c r="AH13" s="8">
        <f t="shared" si="0"/>
        <v>28564</v>
      </c>
    </row>
    <row r="14" spans="1:34" x14ac:dyDescent="0.25">
      <c r="A14" s="4" t="s">
        <v>215</v>
      </c>
      <c r="B14" s="2" t="s">
        <v>93</v>
      </c>
      <c r="C14" s="4" t="s">
        <v>66</v>
      </c>
      <c r="D14" s="5">
        <v>100243255870</v>
      </c>
      <c r="E14" s="2" t="s">
        <v>131</v>
      </c>
      <c r="F14" s="5">
        <v>8220100012405</v>
      </c>
      <c r="G14" s="10">
        <v>44044</v>
      </c>
      <c r="H14" s="5">
        <v>31</v>
      </c>
      <c r="I14" s="5">
        <v>0</v>
      </c>
      <c r="J14" s="5">
        <f t="shared" si="1"/>
        <v>31</v>
      </c>
      <c r="K14" s="4">
        <v>5200</v>
      </c>
      <c r="L14" s="4">
        <v>2800</v>
      </c>
      <c r="M14" s="5">
        <f t="shared" si="2"/>
        <v>5200</v>
      </c>
      <c r="N14" s="5">
        <f t="shared" si="3"/>
        <v>2800</v>
      </c>
      <c r="O14" s="8">
        <f t="shared" si="4"/>
        <v>11120</v>
      </c>
      <c r="P14" s="5">
        <f t="shared" si="5"/>
        <v>1600</v>
      </c>
      <c r="Q14" s="4">
        <v>150</v>
      </c>
      <c r="R14" s="2">
        <v>0</v>
      </c>
      <c r="S14" s="2">
        <v>0</v>
      </c>
      <c r="T14" s="4">
        <v>200</v>
      </c>
      <c r="U14" s="8">
        <f t="shared" si="6"/>
        <v>21070</v>
      </c>
      <c r="V14" s="2">
        <v>1800</v>
      </c>
      <c r="W14" s="2">
        <v>200</v>
      </c>
      <c r="X14" s="2">
        <v>3600</v>
      </c>
      <c r="Y14" s="4">
        <v>1000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f t="shared" si="7"/>
        <v>1000</v>
      </c>
      <c r="AF14" s="2">
        <v>1</v>
      </c>
      <c r="AG14" s="9">
        <f t="shared" si="8"/>
        <v>6601</v>
      </c>
      <c r="AH14" s="8">
        <f t="shared" si="0"/>
        <v>14469</v>
      </c>
    </row>
    <row r="15" spans="1:34" x14ac:dyDescent="0.25">
      <c r="A15" s="4" t="s">
        <v>216</v>
      </c>
      <c r="B15" s="2" t="s">
        <v>94</v>
      </c>
      <c r="C15" s="4" t="s">
        <v>66</v>
      </c>
      <c r="D15" s="5">
        <v>100243255871</v>
      </c>
      <c r="E15" s="2" t="s">
        <v>131</v>
      </c>
      <c r="F15" s="5">
        <v>8220100012410</v>
      </c>
      <c r="G15" s="10">
        <v>44044</v>
      </c>
      <c r="H15" s="5">
        <v>31</v>
      </c>
      <c r="I15" s="5">
        <v>2</v>
      </c>
      <c r="J15" s="5">
        <f t="shared" si="1"/>
        <v>29</v>
      </c>
      <c r="K15" s="4">
        <v>5200</v>
      </c>
      <c r="L15" s="4">
        <v>2400</v>
      </c>
      <c r="M15" s="5">
        <f t="shared" si="2"/>
        <v>4864.5161290322576</v>
      </c>
      <c r="N15" s="5">
        <f t="shared" si="3"/>
        <v>2245.1612903225805</v>
      </c>
      <c r="O15" s="8">
        <f t="shared" si="4"/>
        <v>9882.4516129032236</v>
      </c>
      <c r="P15" s="5">
        <f t="shared" si="5"/>
        <v>1421.9354838709678</v>
      </c>
      <c r="Q15" s="4">
        <v>150</v>
      </c>
      <c r="R15" s="2">
        <v>0</v>
      </c>
      <c r="S15" s="2">
        <v>0</v>
      </c>
      <c r="T15" s="4">
        <v>200</v>
      </c>
      <c r="U15" s="8">
        <f t="shared" si="6"/>
        <v>18764.06451612903</v>
      </c>
      <c r="V15" s="2">
        <v>1800</v>
      </c>
      <c r="W15" s="2">
        <v>200</v>
      </c>
      <c r="X15" s="2">
        <v>3650</v>
      </c>
      <c r="Y15" s="4">
        <v>1000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f t="shared" si="7"/>
        <v>1000</v>
      </c>
      <c r="AF15" s="2">
        <v>1</v>
      </c>
      <c r="AG15" s="9">
        <f t="shared" si="8"/>
        <v>6651</v>
      </c>
      <c r="AH15" s="8">
        <f t="shared" si="0"/>
        <v>12113.06451612903</v>
      </c>
    </row>
    <row r="16" spans="1:34" x14ac:dyDescent="0.25">
      <c r="A16" s="4" t="s">
        <v>217</v>
      </c>
      <c r="B16" s="2" t="s">
        <v>95</v>
      </c>
      <c r="C16" s="4" t="s">
        <v>66</v>
      </c>
      <c r="D16" s="5">
        <v>100243255872</v>
      </c>
      <c r="E16" s="2" t="s">
        <v>131</v>
      </c>
      <c r="F16" s="5">
        <v>8220100012415</v>
      </c>
      <c r="G16" s="10">
        <v>44044</v>
      </c>
      <c r="H16" s="5">
        <v>31</v>
      </c>
      <c r="I16" s="5">
        <v>0</v>
      </c>
      <c r="J16" s="5">
        <f t="shared" si="1"/>
        <v>31</v>
      </c>
      <c r="K16" s="4">
        <v>9300</v>
      </c>
      <c r="L16" s="4">
        <v>4600</v>
      </c>
      <c r="M16" s="5">
        <f t="shared" si="2"/>
        <v>9300</v>
      </c>
      <c r="N16" s="5">
        <f t="shared" si="3"/>
        <v>4600</v>
      </c>
      <c r="O16" s="8">
        <f t="shared" si="4"/>
        <v>19321</v>
      </c>
      <c r="P16" s="5">
        <f t="shared" si="5"/>
        <v>2780</v>
      </c>
      <c r="Q16" s="4">
        <v>150</v>
      </c>
      <c r="R16" s="2">
        <v>0</v>
      </c>
      <c r="S16" s="2">
        <v>0</v>
      </c>
      <c r="T16" s="4">
        <v>200</v>
      </c>
      <c r="U16" s="8">
        <f t="shared" si="6"/>
        <v>36351</v>
      </c>
      <c r="V16" s="2">
        <v>1800</v>
      </c>
      <c r="W16" s="2">
        <v>200</v>
      </c>
      <c r="X16" s="2">
        <v>3700</v>
      </c>
      <c r="Y16" s="4">
        <v>1200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f t="shared" si="7"/>
        <v>1200</v>
      </c>
      <c r="AF16" s="2">
        <v>1</v>
      </c>
      <c r="AG16" s="9">
        <f t="shared" si="8"/>
        <v>6901</v>
      </c>
      <c r="AH16" s="8">
        <f t="shared" si="0"/>
        <v>29450</v>
      </c>
    </row>
    <row r="17" spans="1:34" x14ac:dyDescent="0.25">
      <c r="A17" s="4" t="s">
        <v>218</v>
      </c>
      <c r="B17" s="2" t="s">
        <v>96</v>
      </c>
      <c r="C17" s="4" t="s">
        <v>66</v>
      </c>
      <c r="D17" s="5">
        <v>100243255873</v>
      </c>
      <c r="E17" s="2" t="s">
        <v>131</v>
      </c>
      <c r="F17" s="5">
        <v>8220100012420</v>
      </c>
      <c r="G17" s="10">
        <v>44044</v>
      </c>
      <c r="H17" s="5">
        <v>31</v>
      </c>
      <c r="I17" s="5">
        <v>0</v>
      </c>
      <c r="J17" s="5">
        <f t="shared" si="1"/>
        <v>31</v>
      </c>
      <c r="K17" s="4">
        <v>9300</v>
      </c>
      <c r="L17" s="4">
        <v>4600</v>
      </c>
      <c r="M17" s="5">
        <f t="shared" si="2"/>
        <v>9300</v>
      </c>
      <c r="N17" s="5">
        <f t="shared" si="3"/>
        <v>4600</v>
      </c>
      <c r="O17" s="8">
        <f t="shared" si="4"/>
        <v>19321</v>
      </c>
      <c r="P17" s="5">
        <f t="shared" si="5"/>
        <v>2780</v>
      </c>
      <c r="Q17" s="4">
        <v>150</v>
      </c>
      <c r="R17" s="2">
        <v>0</v>
      </c>
      <c r="S17" s="2">
        <v>0</v>
      </c>
      <c r="T17" s="4">
        <v>200</v>
      </c>
      <c r="U17" s="8">
        <f t="shared" si="6"/>
        <v>36351</v>
      </c>
      <c r="V17" s="2">
        <v>1800</v>
      </c>
      <c r="W17" s="2">
        <v>200</v>
      </c>
      <c r="X17" s="2">
        <v>3750</v>
      </c>
      <c r="Y17" s="4">
        <v>1000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f t="shared" si="7"/>
        <v>1000</v>
      </c>
      <c r="AF17" s="2">
        <v>1</v>
      </c>
      <c r="AG17" s="9">
        <f t="shared" si="8"/>
        <v>6751</v>
      </c>
      <c r="AH17" s="8">
        <f t="shared" si="0"/>
        <v>29600</v>
      </c>
    </row>
    <row r="18" spans="1:34" x14ac:dyDescent="0.25">
      <c r="A18" s="4" t="s">
        <v>219</v>
      </c>
      <c r="B18" s="2" t="s">
        <v>97</v>
      </c>
      <c r="C18" s="4" t="s">
        <v>66</v>
      </c>
      <c r="D18" s="5">
        <v>100243255874</v>
      </c>
      <c r="E18" s="2" t="s">
        <v>131</v>
      </c>
      <c r="F18" s="5">
        <v>8220100012425</v>
      </c>
      <c r="G18" s="10">
        <v>44044</v>
      </c>
      <c r="H18" s="5">
        <v>31</v>
      </c>
      <c r="I18" s="5">
        <v>0</v>
      </c>
      <c r="J18" s="5">
        <f t="shared" si="1"/>
        <v>31</v>
      </c>
      <c r="K18" s="4">
        <v>9300</v>
      </c>
      <c r="L18" s="4">
        <v>4200</v>
      </c>
      <c r="M18" s="5">
        <f t="shared" si="2"/>
        <v>9300</v>
      </c>
      <c r="N18" s="5">
        <f t="shared" si="3"/>
        <v>4200</v>
      </c>
      <c r="O18" s="8">
        <f t="shared" si="4"/>
        <v>18765</v>
      </c>
      <c r="P18" s="5">
        <f t="shared" si="5"/>
        <v>2700</v>
      </c>
      <c r="Q18" s="4">
        <v>150</v>
      </c>
      <c r="R18" s="2">
        <v>0</v>
      </c>
      <c r="S18" s="2">
        <v>0</v>
      </c>
      <c r="T18" s="4">
        <v>200</v>
      </c>
      <c r="U18" s="8">
        <f t="shared" si="6"/>
        <v>35315</v>
      </c>
      <c r="V18" s="2">
        <v>1800</v>
      </c>
      <c r="W18" s="2">
        <v>200</v>
      </c>
      <c r="X18" s="2">
        <v>3800</v>
      </c>
      <c r="Y18" s="4">
        <v>1200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f t="shared" si="7"/>
        <v>1200</v>
      </c>
      <c r="AF18" s="2">
        <v>1</v>
      </c>
      <c r="AG18" s="9">
        <f t="shared" si="8"/>
        <v>7001</v>
      </c>
      <c r="AH18" s="8">
        <f t="shared" si="0"/>
        <v>28314</v>
      </c>
    </row>
    <row r="19" spans="1:34" x14ac:dyDescent="0.25">
      <c r="A19" s="4" t="s">
        <v>220</v>
      </c>
      <c r="B19" s="2" t="s">
        <v>98</v>
      </c>
      <c r="C19" s="4" t="s">
        <v>66</v>
      </c>
      <c r="D19" s="5">
        <v>100243255875</v>
      </c>
      <c r="E19" s="2" t="s">
        <v>131</v>
      </c>
      <c r="F19" s="5">
        <v>8220100012430</v>
      </c>
      <c r="G19" s="10">
        <v>44044</v>
      </c>
      <c r="H19" s="5">
        <v>31</v>
      </c>
      <c r="I19" s="5">
        <v>0</v>
      </c>
      <c r="J19" s="5">
        <f t="shared" si="1"/>
        <v>31</v>
      </c>
      <c r="K19" s="4">
        <v>5200</v>
      </c>
      <c r="L19" s="4">
        <v>2800</v>
      </c>
      <c r="M19" s="5">
        <f t="shared" si="2"/>
        <v>5200</v>
      </c>
      <c r="N19" s="5">
        <f t="shared" si="3"/>
        <v>2800</v>
      </c>
      <c r="O19" s="8">
        <f t="shared" si="4"/>
        <v>11120</v>
      </c>
      <c r="P19" s="5">
        <f t="shared" si="5"/>
        <v>1600</v>
      </c>
      <c r="Q19" s="4">
        <v>150</v>
      </c>
      <c r="R19" s="2">
        <v>0</v>
      </c>
      <c r="S19" s="2">
        <v>0</v>
      </c>
      <c r="T19" s="4">
        <v>200</v>
      </c>
      <c r="U19" s="8">
        <f t="shared" si="6"/>
        <v>21070</v>
      </c>
      <c r="V19" s="2">
        <v>1800</v>
      </c>
      <c r="W19" s="2">
        <v>200</v>
      </c>
      <c r="X19" s="2">
        <v>3850</v>
      </c>
      <c r="Y19" s="4">
        <v>1000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f t="shared" si="7"/>
        <v>1000</v>
      </c>
      <c r="AF19" s="2">
        <v>1</v>
      </c>
      <c r="AG19" s="9">
        <f t="shared" si="8"/>
        <v>6851</v>
      </c>
      <c r="AH19" s="8">
        <f t="shared" si="0"/>
        <v>14219</v>
      </c>
    </row>
    <row r="20" spans="1:34" x14ac:dyDescent="0.25">
      <c r="A20" s="4" t="s">
        <v>221</v>
      </c>
      <c r="B20" s="2" t="s">
        <v>99</v>
      </c>
      <c r="C20" s="4" t="s">
        <v>66</v>
      </c>
      <c r="D20" s="5">
        <v>100243255876</v>
      </c>
      <c r="E20" s="2" t="s">
        <v>131</v>
      </c>
      <c r="F20" s="5">
        <v>8220100012435</v>
      </c>
      <c r="G20" s="10">
        <v>44044</v>
      </c>
      <c r="H20" s="5">
        <v>31</v>
      </c>
      <c r="I20" s="5">
        <v>0</v>
      </c>
      <c r="J20" s="5">
        <f t="shared" si="1"/>
        <v>31</v>
      </c>
      <c r="K20" s="4">
        <v>5200</v>
      </c>
      <c r="L20" s="4">
        <v>2400</v>
      </c>
      <c r="M20" s="5">
        <f t="shared" si="2"/>
        <v>5200</v>
      </c>
      <c r="N20" s="5">
        <f t="shared" si="3"/>
        <v>2400</v>
      </c>
      <c r="O20" s="8">
        <f t="shared" si="4"/>
        <v>10564</v>
      </c>
      <c r="P20" s="5">
        <f t="shared" si="5"/>
        <v>1520</v>
      </c>
      <c r="Q20" s="4">
        <v>150</v>
      </c>
      <c r="R20" s="2">
        <v>0</v>
      </c>
      <c r="S20" s="2">
        <v>0</v>
      </c>
      <c r="T20" s="4">
        <v>200</v>
      </c>
      <c r="U20" s="8">
        <f t="shared" si="6"/>
        <v>20034</v>
      </c>
      <c r="V20" s="2">
        <v>1800</v>
      </c>
      <c r="W20" s="2">
        <v>200</v>
      </c>
      <c r="X20" s="2">
        <v>3850</v>
      </c>
      <c r="Y20" s="4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f t="shared" si="7"/>
        <v>0</v>
      </c>
      <c r="AF20" s="2">
        <v>1</v>
      </c>
      <c r="AG20" s="9">
        <f t="shared" si="8"/>
        <v>5851</v>
      </c>
      <c r="AH20" s="8">
        <f t="shared" si="0"/>
        <v>14183</v>
      </c>
    </row>
    <row r="21" spans="1:34" x14ac:dyDescent="0.25">
      <c r="A21" s="4" t="s">
        <v>222</v>
      </c>
      <c r="B21" s="2" t="s">
        <v>100</v>
      </c>
      <c r="C21" s="4" t="s">
        <v>66</v>
      </c>
      <c r="D21" s="5">
        <v>100243255877</v>
      </c>
      <c r="E21" s="2" t="s">
        <v>131</v>
      </c>
      <c r="F21" s="5">
        <v>8220100012440</v>
      </c>
      <c r="G21" s="10">
        <v>44044</v>
      </c>
      <c r="H21" s="5">
        <v>31</v>
      </c>
      <c r="I21" s="5">
        <v>0</v>
      </c>
      <c r="J21" s="5">
        <f t="shared" si="1"/>
        <v>31</v>
      </c>
      <c r="K21" s="4">
        <v>15600</v>
      </c>
      <c r="L21" s="4">
        <v>6000</v>
      </c>
      <c r="M21" s="5">
        <f t="shared" si="2"/>
        <v>15600</v>
      </c>
      <c r="N21" s="5">
        <f t="shared" si="3"/>
        <v>6000</v>
      </c>
      <c r="O21" s="8">
        <f t="shared" si="4"/>
        <v>30023.999999999996</v>
      </c>
      <c r="P21" s="5">
        <f t="shared" si="5"/>
        <v>4320</v>
      </c>
      <c r="Q21" s="4">
        <v>150</v>
      </c>
      <c r="R21" s="2">
        <v>0</v>
      </c>
      <c r="S21" s="2">
        <v>0</v>
      </c>
      <c r="T21" s="4">
        <v>200</v>
      </c>
      <c r="U21" s="8">
        <f t="shared" si="6"/>
        <v>56294</v>
      </c>
      <c r="V21" s="2">
        <v>1800</v>
      </c>
      <c r="W21" s="2">
        <v>200</v>
      </c>
      <c r="X21" s="2">
        <v>3850</v>
      </c>
      <c r="Y21" s="4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f t="shared" si="7"/>
        <v>0</v>
      </c>
      <c r="AF21" s="2">
        <v>1</v>
      </c>
      <c r="AG21" s="9">
        <f t="shared" si="8"/>
        <v>5851</v>
      </c>
      <c r="AH21" s="8">
        <f t="shared" si="0"/>
        <v>50443</v>
      </c>
    </row>
    <row r="22" spans="1:34" x14ac:dyDescent="0.25">
      <c r="A22" s="4" t="s">
        <v>223</v>
      </c>
      <c r="B22" s="2" t="s">
        <v>101</v>
      </c>
      <c r="C22" s="4" t="s">
        <v>66</v>
      </c>
      <c r="D22" s="5">
        <v>100243255878</v>
      </c>
      <c r="E22" s="2" t="s">
        <v>131</v>
      </c>
      <c r="F22" s="5">
        <v>8220100012445</v>
      </c>
      <c r="G22" s="10">
        <v>44044</v>
      </c>
      <c r="H22" s="5">
        <v>31</v>
      </c>
      <c r="I22" s="5">
        <v>0</v>
      </c>
      <c r="J22" s="5">
        <f t="shared" si="1"/>
        <v>31</v>
      </c>
      <c r="K22" s="4">
        <v>15600</v>
      </c>
      <c r="L22" s="4">
        <v>6000</v>
      </c>
      <c r="M22" s="5">
        <f t="shared" si="2"/>
        <v>15600</v>
      </c>
      <c r="N22" s="5">
        <f t="shared" si="3"/>
        <v>6000</v>
      </c>
      <c r="O22" s="8">
        <f t="shared" si="4"/>
        <v>30023.999999999996</v>
      </c>
      <c r="P22" s="5">
        <f t="shared" si="5"/>
        <v>4320</v>
      </c>
      <c r="Q22" s="4">
        <v>150</v>
      </c>
      <c r="R22" s="2">
        <v>0</v>
      </c>
      <c r="S22" s="2">
        <v>0</v>
      </c>
      <c r="T22" s="4">
        <v>200</v>
      </c>
      <c r="U22" s="8">
        <f t="shared" si="6"/>
        <v>56294</v>
      </c>
      <c r="V22" s="2">
        <v>1800</v>
      </c>
      <c r="W22" s="2">
        <v>200</v>
      </c>
      <c r="X22" s="2">
        <v>3850</v>
      </c>
      <c r="Y22" s="4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f t="shared" si="7"/>
        <v>0</v>
      </c>
      <c r="AF22" s="2">
        <v>1</v>
      </c>
      <c r="AG22" s="9">
        <f t="shared" si="8"/>
        <v>5851</v>
      </c>
      <c r="AH22" s="8">
        <f t="shared" si="0"/>
        <v>50443</v>
      </c>
    </row>
    <row r="23" spans="1:34" x14ac:dyDescent="0.25">
      <c r="A23" s="4" t="s">
        <v>224</v>
      </c>
      <c r="B23" s="2" t="s">
        <v>102</v>
      </c>
      <c r="C23" s="4" t="s">
        <v>66</v>
      </c>
      <c r="D23" s="5">
        <v>100243255879</v>
      </c>
      <c r="E23" s="2" t="s">
        <v>131</v>
      </c>
      <c r="F23" s="5">
        <v>8220100012450</v>
      </c>
      <c r="G23" s="10">
        <v>44044</v>
      </c>
      <c r="H23" s="5">
        <v>31</v>
      </c>
      <c r="I23" s="5">
        <v>0</v>
      </c>
      <c r="J23" s="5">
        <f t="shared" si="1"/>
        <v>31</v>
      </c>
      <c r="K23" s="4">
        <v>5200</v>
      </c>
      <c r="L23" s="4">
        <v>2800</v>
      </c>
      <c r="M23" s="5">
        <f t="shared" si="2"/>
        <v>5200</v>
      </c>
      <c r="N23" s="5">
        <f t="shared" si="3"/>
        <v>2800</v>
      </c>
      <c r="O23" s="8">
        <f t="shared" si="4"/>
        <v>11120</v>
      </c>
      <c r="P23" s="5">
        <f t="shared" si="5"/>
        <v>1600</v>
      </c>
      <c r="Q23" s="4">
        <v>150</v>
      </c>
      <c r="R23" s="2">
        <v>0</v>
      </c>
      <c r="S23" s="2">
        <v>0</v>
      </c>
      <c r="T23" s="4">
        <v>200</v>
      </c>
      <c r="U23" s="8">
        <f t="shared" si="6"/>
        <v>21070</v>
      </c>
      <c r="V23" s="2">
        <v>1800</v>
      </c>
      <c r="W23" s="2">
        <v>200</v>
      </c>
      <c r="X23" s="2">
        <v>3850</v>
      </c>
      <c r="Y23" s="4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f t="shared" si="7"/>
        <v>0</v>
      </c>
      <c r="AF23" s="2">
        <v>1</v>
      </c>
      <c r="AG23" s="9">
        <f t="shared" si="8"/>
        <v>5851</v>
      </c>
      <c r="AH23" s="8">
        <f t="shared" si="0"/>
        <v>15219</v>
      </c>
    </row>
    <row r="24" spans="1:34" x14ac:dyDescent="0.25">
      <c r="A24" s="4" t="s">
        <v>225</v>
      </c>
      <c r="B24" s="2" t="s">
        <v>103</v>
      </c>
      <c r="C24" s="4" t="s">
        <v>66</v>
      </c>
      <c r="D24" s="5">
        <v>100243255880</v>
      </c>
      <c r="E24" s="2" t="s">
        <v>131</v>
      </c>
      <c r="F24" s="5">
        <v>8220100012455</v>
      </c>
      <c r="G24" s="10">
        <v>44044</v>
      </c>
      <c r="H24" s="5">
        <v>31</v>
      </c>
      <c r="I24" s="5">
        <v>0</v>
      </c>
      <c r="J24" s="5">
        <f t="shared" si="1"/>
        <v>31</v>
      </c>
      <c r="K24" s="4">
        <v>15600</v>
      </c>
      <c r="L24" s="4">
        <v>6000</v>
      </c>
      <c r="M24" s="5">
        <f t="shared" si="2"/>
        <v>15600</v>
      </c>
      <c r="N24" s="5">
        <f t="shared" si="3"/>
        <v>6000</v>
      </c>
      <c r="O24" s="8">
        <f t="shared" si="4"/>
        <v>30023.999999999996</v>
      </c>
      <c r="P24" s="5">
        <f t="shared" si="5"/>
        <v>4320</v>
      </c>
      <c r="Q24" s="4">
        <v>150</v>
      </c>
      <c r="R24" s="2">
        <v>0</v>
      </c>
      <c r="S24" s="2">
        <v>0</v>
      </c>
      <c r="T24" s="4">
        <v>200</v>
      </c>
      <c r="U24" s="8">
        <f t="shared" si="6"/>
        <v>56294</v>
      </c>
      <c r="V24" s="2">
        <v>1800</v>
      </c>
      <c r="W24" s="2">
        <v>200</v>
      </c>
      <c r="X24" s="2">
        <v>3850</v>
      </c>
      <c r="Y24" s="4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f t="shared" si="7"/>
        <v>0</v>
      </c>
      <c r="AF24" s="2">
        <v>1</v>
      </c>
      <c r="AG24" s="9">
        <f t="shared" si="8"/>
        <v>5851</v>
      </c>
      <c r="AH24" s="8">
        <f t="shared" si="0"/>
        <v>50443</v>
      </c>
    </row>
    <row r="25" spans="1:34" x14ac:dyDescent="0.25">
      <c r="A25" s="4" t="s">
        <v>226</v>
      </c>
      <c r="B25" s="2" t="s">
        <v>104</v>
      </c>
      <c r="C25" s="4" t="s">
        <v>66</v>
      </c>
      <c r="D25" s="5">
        <v>100243255881</v>
      </c>
      <c r="E25" s="2" t="s">
        <v>131</v>
      </c>
      <c r="F25" s="5">
        <v>8220100012460</v>
      </c>
      <c r="G25" s="10">
        <v>44044</v>
      </c>
      <c r="H25" s="5">
        <v>31</v>
      </c>
      <c r="I25" s="5">
        <v>0</v>
      </c>
      <c r="J25" s="5">
        <f t="shared" si="1"/>
        <v>31</v>
      </c>
      <c r="K25" s="4">
        <v>9300</v>
      </c>
      <c r="L25" s="4">
        <v>4200</v>
      </c>
      <c r="M25" s="5">
        <f t="shared" si="2"/>
        <v>9300</v>
      </c>
      <c r="N25" s="5">
        <f t="shared" si="3"/>
        <v>4200</v>
      </c>
      <c r="O25" s="8">
        <f t="shared" si="4"/>
        <v>18765</v>
      </c>
      <c r="P25" s="5">
        <f t="shared" si="5"/>
        <v>2700</v>
      </c>
      <c r="Q25" s="4">
        <v>200</v>
      </c>
      <c r="R25" s="2">
        <v>0</v>
      </c>
      <c r="S25" s="2">
        <v>0</v>
      </c>
      <c r="T25" s="4">
        <v>1600</v>
      </c>
      <c r="U25" s="8">
        <f t="shared" si="6"/>
        <v>36765</v>
      </c>
      <c r="V25" s="2">
        <v>1800</v>
      </c>
      <c r="W25" s="2">
        <v>200</v>
      </c>
      <c r="X25" s="2">
        <v>3850</v>
      </c>
      <c r="Y25" s="4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f t="shared" si="7"/>
        <v>0</v>
      </c>
      <c r="AF25" s="2">
        <v>1</v>
      </c>
      <c r="AG25" s="9">
        <f t="shared" si="8"/>
        <v>5851</v>
      </c>
      <c r="AH25" s="8">
        <f t="shared" si="0"/>
        <v>30914</v>
      </c>
    </row>
    <row r="26" spans="1:34" x14ac:dyDescent="0.25">
      <c r="A26" s="4" t="s">
        <v>227</v>
      </c>
      <c r="B26" s="2" t="s">
        <v>105</v>
      </c>
      <c r="C26" s="4" t="s">
        <v>132</v>
      </c>
      <c r="D26" s="5">
        <v>100243255882</v>
      </c>
      <c r="E26" s="2" t="s">
        <v>131</v>
      </c>
      <c r="F26" s="5">
        <v>8220100012465</v>
      </c>
      <c r="G26" s="10">
        <v>44044</v>
      </c>
      <c r="H26" s="5">
        <v>31</v>
      </c>
      <c r="I26" s="5">
        <v>0</v>
      </c>
      <c r="J26" s="5">
        <f t="shared" si="1"/>
        <v>31</v>
      </c>
      <c r="K26" s="4">
        <v>25000</v>
      </c>
      <c r="L26" s="4"/>
      <c r="M26" s="5">
        <f t="shared" si="2"/>
        <v>25000</v>
      </c>
      <c r="N26" s="5"/>
      <c r="O26" s="8"/>
      <c r="P26" s="5"/>
      <c r="Q26" s="4"/>
      <c r="R26" s="2"/>
      <c r="S26" s="2"/>
      <c r="T26" s="4"/>
      <c r="U26" s="8">
        <f t="shared" si="6"/>
        <v>25000</v>
      </c>
      <c r="V26" s="2"/>
      <c r="W26" s="2">
        <v>200</v>
      </c>
      <c r="X26" s="2">
        <v>0</v>
      </c>
      <c r="Y26" s="4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f t="shared" si="7"/>
        <v>0</v>
      </c>
      <c r="AF26" s="2">
        <v>1</v>
      </c>
      <c r="AG26" s="9">
        <f t="shared" si="8"/>
        <v>201</v>
      </c>
      <c r="AH26" s="8">
        <f t="shared" si="0"/>
        <v>24799</v>
      </c>
    </row>
    <row r="27" spans="1:34" x14ac:dyDescent="0.25">
      <c r="A27" s="4" t="s">
        <v>228</v>
      </c>
      <c r="B27" s="2" t="s">
        <v>106</v>
      </c>
      <c r="C27" s="4" t="s">
        <v>83</v>
      </c>
      <c r="D27" s="5">
        <v>100243255883</v>
      </c>
      <c r="E27" s="2" t="s">
        <v>131</v>
      </c>
      <c r="F27" s="5">
        <v>8220100012470</v>
      </c>
      <c r="G27" s="10">
        <v>44044</v>
      </c>
      <c r="H27" s="5">
        <v>31</v>
      </c>
      <c r="I27" s="5">
        <v>0</v>
      </c>
      <c r="J27" s="5">
        <f t="shared" si="1"/>
        <v>31</v>
      </c>
      <c r="K27" s="4">
        <v>25000</v>
      </c>
      <c r="L27" s="4"/>
      <c r="M27" s="5">
        <f t="shared" si="2"/>
        <v>25000</v>
      </c>
      <c r="N27" s="5"/>
      <c r="O27" s="8"/>
      <c r="P27" s="5"/>
      <c r="Q27" s="4"/>
      <c r="R27" s="2"/>
      <c r="S27" s="2"/>
      <c r="T27" s="4"/>
      <c r="U27" s="8">
        <f t="shared" si="6"/>
        <v>25000</v>
      </c>
      <c r="V27" s="2"/>
      <c r="W27" s="2">
        <v>200</v>
      </c>
      <c r="X27" s="2">
        <v>0</v>
      </c>
      <c r="Y27" s="4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f t="shared" si="7"/>
        <v>0</v>
      </c>
      <c r="AF27" s="2">
        <v>1</v>
      </c>
      <c r="AG27" s="9">
        <f t="shared" si="8"/>
        <v>201</v>
      </c>
      <c r="AH27" s="8">
        <f t="shared" si="0"/>
        <v>24799</v>
      </c>
    </row>
    <row r="28" spans="1:34" x14ac:dyDescent="0.25">
      <c r="A28" s="4" t="s">
        <v>276</v>
      </c>
      <c r="B28" s="4" t="s">
        <v>278</v>
      </c>
      <c r="C28" s="4" t="s">
        <v>66</v>
      </c>
      <c r="D28" s="5">
        <v>100243255861</v>
      </c>
      <c r="E28" s="2" t="s">
        <v>131</v>
      </c>
      <c r="F28" s="5">
        <v>8220100012360</v>
      </c>
      <c r="G28" s="10">
        <v>44044</v>
      </c>
      <c r="H28" s="5">
        <v>31</v>
      </c>
      <c r="I28" s="5">
        <v>0</v>
      </c>
      <c r="J28" s="5">
        <f t="shared" si="1"/>
        <v>31</v>
      </c>
      <c r="K28" s="4">
        <v>26740</v>
      </c>
      <c r="L28" s="4">
        <v>6000</v>
      </c>
      <c r="M28" s="5">
        <f t="shared" si="2"/>
        <v>26740</v>
      </c>
      <c r="N28" s="5">
        <f t="shared" si="3"/>
        <v>6000</v>
      </c>
      <c r="O28" s="8">
        <f t="shared" si="4"/>
        <v>45508.6</v>
      </c>
      <c r="P28" s="5">
        <f t="shared" si="5"/>
        <v>6548</v>
      </c>
      <c r="Q28" s="4">
        <v>240</v>
      </c>
      <c r="R28" s="2">
        <v>0</v>
      </c>
      <c r="S28" s="2">
        <v>0</v>
      </c>
      <c r="T28" s="4">
        <v>1600</v>
      </c>
      <c r="U28" s="8">
        <f t="shared" si="6"/>
        <v>86636.6</v>
      </c>
      <c r="V28" s="2">
        <v>1800</v>
      </c>
      <c r="W28" s="2">
        <v>200</v>
      </c>
      <c r="X28" s="2">
        <v>2990</v>
      </c>
      <c r="Y28" s="4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f t="shared" si="7"/>
        <v>0</v>
      </c>
      <c r="AF28" s="2">
        <v>1</v>
      </c>
      <c r="AG28" s="9">
        <f t="shared" si="8"/>
        <v>4991</v>
      </c>
      <c r="AH28" s="8">
        <f t="shared" si="0"/>
        <v>81645.600000000006</v>
      </c>
    </row>
    <row r="29" spans="1:34" x14ac:dyDescent="0.25">
      <c r="A29" s="4" t="s">
        <v>277</v>
      </c>
      <c r="B29" s="4" t="s">
        <v>279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spans="1:34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spans="1:34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</sheetData>
  <conditionalFormatting sqref="V2:V28">
    <cfRule type="beginsWith" priority="1" operator="beginsWith" text="0">
      <formula>LEFT(V2,LEN("0"))="0"</formula>
    </cfRule>
  </conditionalFormatting>
  <dataValidations count="1">
    <dataValidation allowBlank="1" showInputMessage="1" showErrorMessage="1" prompt="You can change the title to any head" sqref="AH2:AH28" xr:uid="{00000000-0002-0000-0100-000000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32"/>
  <sheetViews>
    <sheetView topLeftCell="AO1" workbookViewId="0">
      <selection activeCell="BB4" sqref="BB4"/>
    </sheetView>
  </sheetViews>
  <sheetFormatPr defaultRowHeight="15" x14ac:dyDescent="0.25"/>
  <cols>
    <col min="1" max="1" width="12.140625" customWidth="1"/>
    <col min="2" max="2" width="14.42578125" bestFit="1" customWidth="1"/>
    <col min="3" max="3" width="12.7109375" bestFit="1" customWidth="1"/>
    <col min="4" max="4" width="17.28515625" customWidth="1"/>
    <col min="5" max="5" width="9.85546875" bestFit="1" customWidth="1"/>
    <col min="6" max="6" width="14.7109375" bestFit="1" customWidth="1"/>
    <col min="7" max="9" width="14.7109375" customWidth="1"/>
    <col min="10" max="10" width="16.140625" customWidth="1"/>
    <col min="11" max="11" width="17.5703125" customWidth="1"/>
    <col min="12" max="12" width="16" bestFit="1" customWidth="1"/>
    <col min="13" max="13" width="19.85546875" customWidth="1"/>
    <col min="14" max="14" width="17.42578125" customWidth="1"/>
    <col min="15" max="17" width="20.140625" customWidth="1"/>
    <col min="18" max="18" width="23.140625" customWidth="1"/>
    <col min="19" max="22" width="18.85546875" customWidth="1"/>
    <col min="23" max="23" width="23.7109375" customWidth="1"/>
    <col min="24" max="24" width="29" customWidth="1"/>
    <col min="25" max="25" width="34.140625" customWidth="1"/>
    <col min="26" max="26" width="27.28515625" customWidth="1"/>
    <col min="27" max="27" width="32.85546875" customWidth="1"/>
    <col min="28" max="40" width="29.85546875" customWidth="1"/>
    <col min="41" max="43" width="12" customWidth="1"/>
    <col min="44" max="44" width="14" customWidth="1"/>
    <col min="45" max="45" width="12" customWidth="1"/>
    <col min="46" max="46" width="10" customWidth="1"/>
    <col min="47" max="47" width="16" customWidth="1"/>
    <col min="48" max="50" width="12.28515625" customWidth="1"/>
    <col min="51" max="51" width="11.7109375" customWidth="1"/>
    <col min="52" max="52" width="10.85546875" customWidth="1"/>
  </cols>
  <sheetData>
    <row r="1" spans="1:54" ht="35.25" customHeight="1" x14ac:dyDescent="0.25">
      <c r="E1" s="30" t="s">
        <v>324</v>
      </c>
      <c r="F1" s="29"/>
      <c r="G1" s="29"/>
      <c r="H1" s="29"/>
      <c r="I1" s="23"/>
      <c r="J1" s="24"/>
      <c r="K1" s="31" t="s">
        <v>330</v>
      </c>
      <c r="L1" s="31"/>
      <c r="M1" s="31"/>
      <c r="N1" s="31"/>
      <c r="O1" s="31"/>
      <c r="P1" s="31"/>
      <c r="Q1" s="31"/>
      <c r="S1" s="31" t="s">
        <v>333</v>
      </c>
      <c r="T1" s="31"/>
      <c r="U1" s="31"/>
      <c r="V1" s="22"/>
      <c r="X1" s="32" t="s">
        <v>342</v>
      </c>
      <c r="Y1" s="32"/>
      <c r="AB1" s="29" t="s">
        <v>350</v>
      </c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2"/>
    </row>
    <row r="2" spans="1:54" ht="138" customHeight="1" x14ac:dyDescent="0.25">
      <c r="A2" s="6" t="s">
        <v>251</v>
      </c>
      <c r="B2" s="6" t="s">
        <v>252</v>
      </c>
      <c r="C2" s="6" t="s">
        <v>253</v>
      </c>
      <c r="D2" s="6" t="s">
        <v>254</v>
      </c>
      <c r="E2" s="6" t="s">
        <v>310</v>
      </c>
      <c r="F2" s="6" t="s">
        <v>308</v>
      </c>
      <c r="G2" s="6" t="s">
        <v>309</v>
      </c>
      <c r="H2" s="6" t="s">
        <v>318</v>
      </c>
      <c r="I2" s="6" t="s">
        <v>323</v>
      </c>
      <c r="J2" s="6" t="s">
        <v>311</v>
      </c>
      <c r="K2" s="6" t="s">
        <v>312</v>
      </c>
      <c r="L2" s="6" t="s">
        <v>313</v>
      </c>
      <c r="M2" s="6" t="s">
        <v>315</v>
      </c>
      <c r="N2" s="6" t="s">
        <v>316</v>
      </c>
      <c r="O2" s="6" t="s">
        <v>314</v>
      </c>
      <c r="P2" s="6" t="s">
        <v>332</v>
      </c>
      <c r="Q2" s="6" t="s">
        <v>317</v>
      </c>
      <c r="R2" s="6" t="s">
        <v>334</v>
      </c>
      <c r="S2" s="6" t="s">
        <v>320</v>
      </c>
      <c r="T2" s="6" t="s">
        <v>321</v>
      </c>
      <c r="U2" s="6" t="s">
        <v>322</v>
      </c>
      <c r="V2" s="6" t="s">
        <v>338</v>
      </c>
      <c r="W2" s="6" t="s">
        <v>341</v>
      </c>
      <c r="X2" s="6" t="s">
        <v>343</v>
      </c>
      <c r="Y2" s="6" t="s">
        <v>346</v>
      </c>
      <c r="Z2" s="6" t="s">
        <v>347</v>
      </c>
      <c r="AA2" s="6" t="s">
        <v>349</v>
      </c>
      <c r="AB2" s="6" t="s">
        <v>305</v>
      </c>
      <c r="AC2" s="6" t="s">
        <v>306</v>
      </c>
      <c r="AD2" s="6" t="s">
        <v>351</v>
      </c>
      <c r="AE2" s="6" t="s">
        <v>352</v>
      </c>
      <c r="AF2" s="6" t="s">
        <v>354</v>
      </c>
      <c r="AG2" s="6" t="s">
        <v>355</v>
      </c>
      <c r="AH2" s="6" t="s">
        <v>356</v>
      </c>
      <c r="AI2" s="6" t="s">
        <v>357</v>
      </c>
      <c r="AJ2" s="6" t="s">
        <v>358</v>
      </c>
      <c r="AK2" s="6" t="s">
        <v>359</v>
      </c>
      <c r="AL2" s="6" t="s">
        <v>360</v>
      </c>
      <c r="AM2" s="6" t="s">
        <v>361</v>
      </c>
      <c r="AN2" s="6" t="s">
        <v>374</v>
      </c>
      <c r="AO2" s="6" t="s">
        <v>298</v>
      </c>
      <c r="AP2" s="6" t="s">
        <v>297</v>
      </c>
      <c r="AQ2" s="6" t="s">
        <v>307</v>
      </c>
      <c r="AR2" s="6" t="s">
        <v>299</v>
      </c>
      <c r="AS2" s="6" t="s">
        <v>300</v>
      </c>
      <c r="AT2" s="6" t="s">
        <v>377</v>
      </c>
      <c r="AU2" s="6" t="s">
        <v>301</v>
      </c>
      <c r="AV2" s="6" t="s">
        <v>302</v>
      </c>
      <c r="AW2" s="6" t="s">
        <v>378</v>
      </c>
      <c r="AX2" s="6" t="s">
        <v>379</v>
      </c>
      <c r="AY2" s="6" t="s">
        <v>303</v>
      </c>
      <c r="AZ2" s="6" t="s">
        <v>304</v>
      </c>
      <c r="BA2" s="6"/>
      <c r="BB2" s="6"/>
    </row>
    <row r="3" spans="1:54" s="21" customFormat="1" ht="31.5" customHeight="1" x14ac:dyDescent="0.25">
      <c r="A3" s="27"/>
      <c r="B3" s="27"/>
      <c r="C3" s="27"/>
      <c r="D3" s="27"/>
      <c r="E3" s="27" t="s">
        <v>325</v>
      </c>
      <c r="F3" s="27" t="s">
        <v>326</v>
      </c>
      <c r="G3" s="27" t="s">
        <v>327</v>
      </c>
      <c r="H3" s="27" t="s">
        <v>319</v>
      </c>
      <c r="I3" s="27" t="s">
        <v>329</v>
      </c>
      <c r="J3" s="27" t="s">
        <v>331</v>
      </c>
      <c r="K3" s="27" t="s">
        <v>382</v>
      </c>
      <c r="L3" s="27" t="s">
        <v>383</v>
      </c>
      <c r="M3" s="27" t="s">
        <v>384</v>
      </c>
      <c r="N3" s="27" t="s">
        <v>385</v>
      </c>
      <c r="O3" s="27" t="s">
        <v>386</v>
      </c>
      <c r="P3" s="27" t="s">
        <v>387</v>
      </c>
      <c r="Q3" s="27" t="s">
        <v>388</v>
      </c>
      <c r="R3" s="27" t="s">
        <v>390</v>
      </c>
      <c r="S3" s="27" t="s">
        <v>335</v>
      </c>
      <c r="T3" s="27" t="s">
        <v>336</v>
      </c>
      <c r="U3" s="27" t="s">
        <v>337</v>
      </c>
      <c r="V3" s="27" t="s">
        <v>339</v>
      </c>
      <c r="W3" s="27" t="s">
        <v>340</v>
      </c>
      <c r="X3" s="27" t="s">
        <v>344</v>
      </c>
      <c r="Y3" s="27" t="s">
        <v>345</v>
      </c>
      <c r="Z3" s="27"/>
      <c r="AA3" s="27" t="s">
        <v>348</v>
      </c>
      <c r="AB3" s="27" t="s">
        <v>362</v>
      </c>
      <c r="AC3" s="27" t="s">
        <v>363</v>
      </c>
      <c r="AD3" s="27" t="s">
        <v>364</v>
      </c>
      <c r="AE3" s="27" t="s">
        <v>365</v>
      </c>
      <c r="AF3" s="27" t="s">
        <v>366</v>
      </c>
      <c r="AG3" s="27" t="s">
        <v>367</v>
      </c>
      <c r="AH3" s="27" t="s">
        <v>368</v>
      </c>
      <c r="AI3" s="27" t="s">
        <v>369</v>
      </c>
      <c r="AJ3" s="27" t="s">
        <v>370</v>
      </c>
      <c r="AK3" s="27" t="s">
        <v>371</v>
      </c>
      <c r="AL3" s="27" t="s">
        <v>372</v>
      </c>
      <c r="AM3" s="27" t="s">
        <v>373</v>
      </c>
      <c r="AN3" s="27" t="s">
        <v>375</v>
      </c>
      <c r="AO3" s="27" t="s">
        <v>376</v>
      </c>
      <c r="AP3" s="27"/>
      <c r="AQ3" s="27"/>
      <c r="AR3" s="27">
        <v>13</v>
      </c>
      <c r="AS3" s="27">
        <v>14</v>
      </c>
      <c r="AT3" s="27">
        <v>15</v>
      </c>
      <c r="AU3" s="27">
        <v>16</v>
      </c>
      <c r="AV3" s="27" t="s">
        <v>380</v>
      </c>
      <c r="AW3" s="27">
        <v>18</v>
      </c>
      <c r="AX3" s="27" t="s">
        <v>381</v>
      </c>
      <c r="AY3" s="27"/>
      <c r="AZ3" s="27"/>
      <c r="BA3" s="27"/>
      <c r="BB3" s="27"/>
    </row>
    <row r="4" spans="1:54" s="21" customFormat="1" ht="31.5" customHeight="1" x14ac:dyDescent="0.25">
      <c r="A4" s="27"/>
      <c r="B4" s="27"/>
      <c r="C4" s="27"/>
      <c r="D4" s="27"/>
      <c r="E4" s="27"/>
      <c r="F4" s="27"/>
      <c r="G4" s="27"/>
      <c r="H4" s="27" t="s">
        <v>328</v>
      </c>
      <c r="I4" s="27"/>
      <c r="J4" s="27"/>
      <c r="K4" s="27"/>
      <c r="L4" s="27"/>
      <c r="M4" s="27"/>
      <c r="N4" s="27"/>
      <c r="O4" s="27"/>
      <c r="P4" s="27"/>
      <c r="Q4" s="27" t="s">
        <v>389</v>
      </c>
      <c r="R4" s="27">
        <v>3</v>
      </c>
      <c r="S4" s="27"/>
      <c r="T4" s="27"/>
      <c r="U4" s="27"/>
      <c r="V4" s="27">
        <v>5</v>
      </c>
      <c r="W4" s="27">
        <v>6</v>
      </c>
      <c r="X4" s="27"/>
      <c r="Y4" s="27"/>
      <c r="Z4" s="27">
        <v>8</v>
      </c>
      <c r="AA4" s="27">
        <v>9</v>
      </c>
      <c r="AB4" s="27"/>
      <c r="AC4" s="27"/>
      <c r="AD4" s="27"/>
      <c r="AE4" s="27" t="s">
        <v>353</v>
      </c>
      <c r="AF4" s="27"/>
      <c r="AG4" s="27"/>
      <c r="AH4" s="27"/>
      <c r="AI4" s="27"/>
      <c r="AJ4" s="27"/>
      <c r="AK4" s="27"/>
      <c r="AL4" s="27"/>
      <c r="AM4" s="27"/>
      <c r="AN4" s="27">
        <v>11</v>
      </c>
      <c r="AO4" s="27">
        <v>12</v>
      </c>
      <c r="AP4" s="27"/>
      <c r="AQ4" s="27"/>
      <c r="AR4" s="27"/>
      <c r="AS4" s="27"/>
      <c r="AT4" s="27"/>
      <c r="AU4" s="27"/>
      <c r="AV4" s="27">
        <v>17</v>
      </c>
      <c r="AW4" s="27"/>
      <c r="AX4" s="27">
        <v>19</v>
      </c>
      <c r="AY4" s="27"/>
      <c r="AZ4" s="27"/>
      <c r="BA4" s="27"/>
      <c r="BB4" s="27"/>
    </row>
    <row r="5" spans="1:54" x14ac:dyDescent="0.25">
      <c r="A5" s="4" t="s">
        <v>203</v>
      </c>
      <c r="B5" s="4" t="s">
        <v>275</v>
      </c>
      <c r="C5" s="4" t="s">
        <v>66</v>
      </c>
      <c r="D5" s="5">
        <v>100243255858</v>
      </c>
      <c r="E5" s="17">
        <v>737719</v>
      </c>
      <c r="F5" s="17">
        <v>0</v>
      </c>
      <c r="G5" s="17">
        <v>0</v>
      </c>
      <c r="H5" s="5">
        <f>SUM(E5:G5)</f>
        <v>737719</v>
      </c>
      <c r="I5" s="5">
        <v>0</v>
      </c>
      <c r="J5" s="5">
        <v>0</v>
      </c>
      <c r="K5" s="5">
        <v>0</v>
      </c>
      <c r="L5" s="5">
        <v>0</v>
      </c>
      <c r="M5" s="25">
        <v>0</v>
      </c>
      <c r="N5" s="17">
        <v>44266</v>
      </c>
      <c r="O5" s="17">
        <v>0</v>
      </c>
      <c r="P5" s="17"/>
      <c r="Q5" s="26">
        <f>SUM(J5:O5)</f>
        <v>44266</v>
      </c>
      <c r="R5" s="26">
        <f>H5-Q5</f>
        <v>693453</v>
      </c>
      <c r="S5" s="17">
        <v>50000</v>
      </c>
      <c r="T5" s="17">
        <v>0</v>
      </c>
      <c r="U5" s="17">
        <v>2500</v>
      </c>
      <c r="V5" s="17">
        <f>SUM(S5:U5)</f>
        <v>52500</v>
      </c>
      <c r="W5" s="26">
        <f>R5+I5-V5</f>
        <v>640953</v>
      </c>
      <c r="X5" s="26">
        <v>0</v>
      </c>
      <c r="Y5" s="26">
        <v>0</v>
      </c>
      <c r="Z5" s="26">
        <f>X5+Y5</f>
        <v>0</v>
      </c>
      <c r="AA5" s="26">
        <f>W5+Z5</f>
        <v>640953</v>
      </c>
      <c r="AB5" s="18">
        <v>120000</v>
      </c>
      <c r="AC5" s="19">
        <v>50000</v>
      </c>
      <c r="AD5" s="19">
        <v>60000</v>
      </c>
      <c r="AE5" s="4">
        <f>SUM(AB5:AD5)</f>
        <v>230000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f>SUM(AE5:AM5)</f>
        <v>230000</v>
      </c>
      <c r="AO5" s="5">
        <f>AA5-AN5</f>
        <v>410953</v>
      </c>
      <c r="AP5" s="5">
        <v>250000</v>
      </c>
      <c r="AQ5" s="5">
        <f>AO5-AP5</f>
        <v>160953</v>
      </c>
      <c r="AR5" s="5">
        <f>IF(AQ5&gt;AP5,(AP5*0.05)+((AQ5-AP5)*0.2),AQ5*0.05)</f>
        <v>8047.6500000000005</v>
      </c>
      <c r="AS5" s="4">
        <f>IF(AO5&gt;1000000,(AO5-1000000)*0.3+500000*0.2+250000*0.05,IF(AO5&gt;500000,(AO5-500000)*0.2+250000*0.05,IF(AO5&gt;250000,(AO5-250000)*0.05,0)))</f>
        <v>8047.6500000000005</v>
      </c>
      <c r="AT5" s="4">
        <v>0</v>
      </c>
      <c r="AU5" s="5">
        <f>AR5*0.04</f>
        <v>321.90600000000001</v>
      </c>
      <c r="AV5" s="20">
        <f>AR5+AT5+AU5-AS5</f>
        <v>321.90599999999995</v>
      </c>
      <c r="AW5" s="5">
        <v>0</v>
      </c>
      <c r="AX5" s="20">
        <f>AV5-AW5</f>
        <v>321.90599999999995</v>
      </c>
      <c r="AY5" s="5">
        <f>AV5/12</f>
        <v>26.825499999999995</v>
      </c>
      <c r="AZ5" s="4"/>
      <c r="BA5" s="4"/>
      <c r="BB5" s="5"/>
    </row>
    <row r="6" spans="1:54" x14ac:dyDescent="0.25">
      <c r="A6" s="4" t="s">
        <v>204</v>
      </c>
      <c r="B6" s="4" t="s">
        <v>271</v>
      </c>
      <c r="C6" s="4" t="s">
        <v>66</v>
      </c>
      <c r="D6" s="5">
        <v>100243255859</v>
      </c>
      <c r="E6" s="16">
        <v>737719</v>
      </c>
      <c r="F6" s="16">
        <v>0</v>
      </c>
      <c r="G6" s="16">
        <v>0</v>
      </c>
      <c r="H6" s="5">
        <f t="shared" ref="H6:H31" si="0">SUM(E6:G6)</f>
        <v>737719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44266</v>
      </c>
      <c r="O6" s="16">
        <v>0</v>
      </c>
      <c r="P6" s="16">
        <v>0</v>
      </c>
      <c r="Q6" s="26">
        <f t="shared" ref="Q6:Q31" si="1">SUM(J6:O6)</f>
        <v>44266</v>
      </c>
      <c r="R6" s="26">
        <f t="shared" ref="R6:R31" si="2">H6-Q6</f>
        <v>693453</v>
      </c>
      <c r="S6" s="16">
        <v>50000</v>
      </c>
      <c r="T6" s="16">
        <v>0</v>
      </c>
      <c r="U6" s="16">
        <v>2500</v>
      </c>
      <c r="V6" s="17">
        <f t="shared" ref="V6:V31" si="3">SUM(S6:U6)</f>
        <v>52500</v>
      </c>
      <c r="W6" s="26">
        <f t="shared" ref="W6:W31" si="4">R6+I6-V6</f>
        <v>640953</v>
      </c>
      <c r="X6" s="16">
        <v>0</v>
      </c>
      <c r="Y6" s="16">
        <v>0</v>
      </c>
      <c r="Z6" s="16">
        <v>0</v>
      </c>
      <c r="AA6" s="26">
        <f t="shared" ref="AA6:AA31" si="5">W6+Z6</f>
        <v>640953</v>
      </c>
      <c r="AB6" s="16">
        <v>81600</v>
      </c>
      <c r="AC6" s="16">
        <v>0</v>
      </c>
      <c r="AD6" s="16">
        <v>0</v>
      </c>
      <c r="AE6" s="4">
        <f t="shared" ref="AE6:AE32" si="6">SUM(AB6:AD6)</f>
        <v>81600</v>
      </c>
      <c r="AF6" s="16">
        <v>0</v>
      </c>
      <c r="AG6" s="16">
        <v>0</v>
      </c>
      <c r="AH6" s="16">
        <v>25000</v>
      </c>
      <c r="AI6" s="16">
        <v>0</v>
      </c>
      <c r="AJ6" s="16">
        <v>2040</v>
      </c>
      <c r="AK6" s="16">
        <v>0</v>
      </c>
      <c r="AL6" s="16">
        <v>0</v>
      </c>
      <c r="AM6" s="16">
        <v>0</v>
      </c>
      <c r="AN6" s="4">
        <f t="shared" ref="AN6:AN31" si="7">SUM(AE6:AM6)</f>
        <v>108640</v>
      </c>
      <c r="AO6" s="5">
        <f t="shared" ref="AO6:AO31" si="8">AA6-AN6</f>
        <v>532313</v>
      </c>
      <c r="AP6" s="5">
        <v>250000</v>
      </c>
      <c r="AQ6" s="5">
        <f t="shared" ref="AQ6:AQ31" si="9">AO6-AP6</f>
        <v>282313</v>
      </c>
      <c r="AR6" s="5">
        <f t="shared" ref="AR6:AR31" si="10">IF(AQ6&gt;AP6,(AP6*0.05)+((AQ6-AP6)*0.2),AQ6*0.05)</f>
        <v>18962.599999999999</v>
      </c>
      <c r="AS6" s="4">
        <f t="shared" ref="AS6:AS31" si="11">IF(AO6&gt;1000000,(AO6-1000000)*0.3+500000*0.2+250000*0.05,IF(AO6&gt;500000,(AO6-500000)*0.2+250000*0.05,IF(AO6&gt;250000,(AO6-250000)*0.05,0)))</f>
        <v>18962.599999999999</v>
      </c>
      <c r="AT6" s="4">
        <v>0</v>
      </c>
      <c r="AU6" s="20">
        <f>AR6*0.04</f>
        <v>758.50399999999991</v>
      </c>
      <c r="AV6" s="20">
        <f t="shared" ref="AV6:AV31" si="12">AR6+AT6+AU6-AS6</f>
        <v>758.50400000000081</v>
      </c>
      <c r="AW6" s="28">
        <v>0</v>
      </c>
      <c r="AX6" s="20">
        <f t="shared" ref="AX6:AX31" si="13">AV6-AW6</f>
        <v>758.50400000000081</v>
      </c>
      <c r="AY6" s="5">
        <f t="shared" ref="AY6:AY31" si="14">AV6/12</f>
        <v>63.208666666666737</v>
      </c>
      <c r="AZ6" s="4"/>
      <c r="BA6" s="4"/>
      <c r="BB6" s="5"/>
    </row>
    <row r="7" spans="1:54" x14ac:dyDescent="0.25">
      <c r="A7" s="4" t="s">
        <v>205</v>
      </c>
      <c r="B7" s="4" t="s">
        <v>272</v>
      </c>
      <c r="C7" s="4" t="s">
        <v>66</v>
      </c>
      <c r="D7" s="5">
        <v>100243255860</v>
      </c>
      <c r="E7" s="4">
        <v>1201213</v>
      </c>
      <c r="F7" s="4">
        <v>0</v>
      </c>
      <c r="G7" s="4">
        <v>0</v>
      </c>
      <c r="H7" s="5">
        <f t="shared" si="0"/>
        <v>1201213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26">
        <f>SUM(J7:O7)</f>
        <v>0</v>
      </c>
      <c r="R7" s="26">
        <f t="shared" si="2"/>
        <v>1201213</v>
      </c>
      <c r="S7" s="4">
        <v>50000</v>
      </c>
      <c r="T7" s="4">
        <v>0</v>
      </c>
      <c r="U7" s="4">
        <v>2500</v>
      </c>
      <c r="V7" s="17">
        <f t="shared" si="3"/>
        <v>52500</v>
      </c>
      <c r="W7" s="26">
        <f t="shared" si="4"/>
        <v>1148713</v>
      </c>
      <c r="X7" s="4">
        <v>0</v>
      </c>
      <c r="Y7" s="4">
        <v>0</v>
      </c>
      <c r="Z7" s="4">
        <v>0</v>
      </c>
      <c r="AA7" s="26">
        <f t="shared" si="5"/>
        <v>1148713</v>
      </c>
      <c r="AB7" s="4">
        <v>0</v>
      </c>
      <c r="AC7" s="4">
        <v>0</v>
      </c>
      <c r="AD7" s="4">
        <v>0</v>
      </c>
      <c r="AE7" s="4">
        <f t="shared" si="6"/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f t="shared" si="7"/>
        <v>0</v>
      </c>
      <c r="AO7" s="5">
        <f t="shared" si="8"/>
        <v>1148713</v>
      </c>
      <c r="AP7" s="5"/>
      <c r="AQ7" s="5">
        <f t="shared" si="9"/>
        <v>1148713</v>
      </c>
      <c r="AR7" s="5">
        <f t="shared" si="10"/>
        <v>229742.6</v>
      </c>
      <c r="AS7" s="4">
        <f t="shared" si="11"/>
        <v>157113.9</v>
      </c>
      <c r="AT7" s="4"/>
      <c r="AU7" s="4"/>
      <c r="AV7" s="20">
        <f t="shared" si="12"/>
        <v>72628.700000000012</v>
      </c>
      <c r="AW7" s="5"/>
      <c r="AX7" s="20">
        <f t="shared" si="13"/>
        <v>72628.700000000012</v>
      </c>
      <c r="AY7" s="5">
        <f t="shared" si="14"/>
        <v>6052.3916666666673</v>
      </c>
      <c r="AZ7" s="4"/>
      <c r="BA7" s="4"/>
      <c r="BB7" s="5"/>
    </row>
    <row r="8" spans="1:54" x14ac:dyDescent="0.25">
      <c r="A8" s="4" t="s">
        <v>206</v>
      </c>
      <c r="B8" s="4" t="s">
        <v>273</v>
      </c>
      <c r="C8" s="4" t="s">
        <v>66</v>
      </c>
      <c r="D8" s="5">
        <v>100243255861</v>
      </c>
      <c r="E8" s="4"/>
      <c r="F8" s="4"/>
      <c r="G8" s="4"/>
      <c r="H8" s="5">
        <f t="shared" si="0"/>
        <v>0</v>
      </c>
      <c r="I8" s="4"/>
      <c r="J8" s="4"/>
      <c r="K8" s="4"/>
      <c r="L8" s="4"/>
      <c r="M8" s="4"/>
      <c r="N8" s="4"/>
      <c r="O8" s="4"/>
      <c r="P8" s="4"/>
      <c r="Q8" s="26">
        <f t="shared" si="1"/>
        <v>0</v>
      </c>
      <c r="R8" s="26">
        <f t="shared" si="2"/>
        <v>0</v>
      </c>
      <c r="S8" s="4"/>
      <c r="T8" s="4"/>
      <c r="U8" s="4"/>
      <c r="V8" s="17">
        <f t="shared" si="3"/>
        <v>0</v>
      </c>
      <c r="W8" s="26">
        <f t="shared" si="4"/>
        <v>0</v>
      </c>
      <c r="X8" s="4"/>
      <c r="Y8" s="4"/>
      <c r="Z8" s="4"/>
      <c r="AA8" s="26">
        <f t="shared" si="5"/>
        <v>0</v>
      </c>
      <c r="AB8" s="4"/>
      <c r="AC8" s="4"/>
      <c r="AD8" s="4"/>
      <c r="AE8" s="4">
        <f t="shared" si="6"/>
        <v>0</v>
      </c>
      <c r="AF8" s="4"/>
      <c r="AG8" s="4"/>
      <c r="AH8" s="4"/>
      <c r="AI8" s="4"/>
      <c r="AJ8" s="4"/>
      <c r="AK8" s="4"/>
      <c r="AL8" s="4"/>
      <c r="AM8" s="4"/>
      <c r="AN8" s="4">
        <f t="shared" si="7"/>
        <v>0</v>
      </c>
      <c r="AO8" s="5">
        <f t="shared" si="8"/>
        <v>0</v>
      </c>
      <c r="AP8" s="5"/>
      <c r="AQ8" s="5">
        <f t="shared" si="9"/>
        <v>0</v>
      </c>
      <c r="AR8" s="5">
        <f t="shared" si="10"/>
        <v>0</v>
      </c>
      <c r="AS8" s="4">
        <f t="shared" si="11"/>
        <v>0</v>
      </c>
      <c r="AT8" s="4"/>
      <c r="AU8" s="4"/>
      <c r="AV8" s="20">
        <f t="shared" si="12"/>
        <v>0</v>
      </c>
      <c r="AW8" s="5"/>
      <c r="AX8" s="20">
        <f t="shared" si="13"/>
        <v>0</v>
      </c>
      <c r="AY8" s="5">
        <f t="shared" si="14"/>
        <v>0</v>
      </c>
      <c r="AZ8" s="4"/>
      <c r="BA8" s="4"/>
      <c r="BB8" s="5"/>
    </row>
    <row r="9" spans="1:54" x14ac:dyDescent="0.25">
      <c r="A9" s="4" t="s">
        <v>207</v>
      </c>
      <c r="B9" s="4" t="s">
        <v>274</v>
      </c>
      <c r="C9" s="4" t="s">
        <v>66</v>
      </c>
      <c r="D9" s="5">
        <v>100243255862</v>
      </c>
      <c r="E9" s="4"/>
      <c r="F9" s="4"/>
      <c r="G9" s="4"/>
      <c r="H9" s="5">
        <f t="shared" si="0"/>
        <v>0</v>
      </c>
      <c r="I9" s="4"/>
      <c r="J9" s="4"/>
      <c r="K9" s="4"/>
      <c r="L9" s="4"/>
      <c r="M9" s="4"/>
      <c r="N9" s="4"/>
      <c r="O9" s="4"/>
      <c r="P9" s="4"/>
      <c r="Q9" s="26">
        <f t="shared" si="1"/>
        <v>0</v>
      </c>
      <c r="R9" s="26">
        <f t="shared" si="2"/>
        <v>0</v>
      </c>
      <c r="S9" s="4"/>
      <c r="T9" s="4"/>
      <c r="U9" s="4"/>
      <c r="V9" s="17">
        <f t="shared" si="3"/>
        <v>0</v>
      </c>
      <c r="W9" s="26">
        <f t="shared" si="4"/>
        <v>0</v>
      </c>
      <c r="X9" s="4"/>
      <c r="Y9" s="4"/>
      <c r="Z9" s="4"/>
      <c r="AA9" s="26">
        <f t="shared" si="5"/>
        <v>0</v>
      </c>
      <c r="AB9" s="4"/>
      <c r="AC9" s="4"/>
      <c r="AD9" s="4"/>
      <c r="AE9" s="4">
        <f t="shared" si="6"/>
        <v>0</v>
      </c>
      <c r="AF9" s="4"/>
      <c r="AG9" s="4"/>
      <c r="AH9" s="4"/>
      <c r="AI9" s="4"/>
      <c r="AJ9" s="4"/>
      <c r="AK9" s="4"/>
      <c r="AL9" s="4"/>
      <c r="AM9" s="4"/>
      <c r="AN9" s="4">
        <f t="shared" si="7"/>
        <v>0</v>
      </c>
      <c r="AO9" s="5">
        <f t="shared" si="8"/>
        <v>0</v>
      </c>
      <c r="AP9" s="5"/>
      <c r="AQ9" s="5">
        <f t="shared" si="9"/>
        <v>0</v>
      </c>
      <c r="AR9" s="5">
        <f t="shared" si="10"/>
        <v>0</v>
      </c>
      <c r="AS9" s="4">
        <f t="shared" si="11"/>
        <v>0</v>
      </c>
      <c r="AT9" s="4"/>
      <c r="AU9" s="4"/>
      <c r="AV9" s="20">
        <f t="shared" si="12"/>
        <v>0</v>
      </c>
      <c r="AW9" s="5"/>
      <c r="AX9" s="20">
        <f t="shared" si="13"/>
        <v>0</v>
      </c>
      <c r="AY9" s="5">
        <f t="shared" si="14"/>
        <v>0</v>
      </c>
      <c r="AZ9" s="4"/>
      <c r="BA9" s="4"/>
      <c r="BB9" s="5"/>
    </row>
    <row r="10" spans="1:54" x14ac:dyDescent="0.25">
      <c r="A10" s="4" t="s">
        <v>208</v>
      </c>
      <c r="B10" s="2" t="s">
        <v>86</v>
      </c>
      <c r="C10" s="4" t="s">
        <v>66</v>
      </c>
      <c r="D10" s="5">
        <v>100243255863</v>
      </c>
      <c r="E10" s="4"/>
      <c r="F10" s="4"/>
      <c r="G10" s="4"/>
      <c r="H10" s="5">
        <f t="shared" si="0"/>
        <v>0</v>
      </c>
      <c r="I10" s="4"/>
      <c r="J10" s="4"/>
      <c r="K10" s="4"/>
      <c r="L10" s="4"/>
      <c r="M10" s="4"/>
      <c r="N10" s="4"/>
      <c r="O10" s="4"/>
      <c r="P10" s="4"/>
      <c r="Q10" s="26">
        <f t="shared" si="1"/>
        <v>0</v>
      </c>
      <c r="R10" s="26">
        <f t="shared" si="2"/>
        <v>0</v>
      </c>
      <c r="S10" s="4"/>
      <c r="T10" s="4"/>
      <c r="U10" s="4"/>
      <c r="V10" s="17">
        <f t="shared" si="3"/>
        <v>0</v>
      </c>
      <c r="W10" s="26">
        <f t="shared" si="4"/>
        <v>0</v>
      </c>
      <c r="X10" s="4"/>
      <c r="Y10" s="4"/>
      <c r="Z10" s="4"/>
      <c r="AA10" s="26">
        <f t="shared" si="5"/>
        <v>0</v>
      </c>
      <c r="AB10" s="2"/>
      <c r="AC10" s="2"/>
      <c r="AD10" s="2"/>
      <c r="AE10" s="4">
        <f t="shared" si="6"/>
        <v>0</v>
      </c>
      <c r="AF10" s="2"/>
      <c r="AG10" s="2"/>
      <c r="AH10" s="2"/>
      <c r="AI10" s="2"/>
      <c r="AJ10" s="2"/>
      <c r="AK10" s="2"/>
      <c r="AL10" s="2"/>
      <c r="AM10" s="2"/>
      <c r="AN10" s="4">
        <f t="shared" si="7"/>
        <v>0</v>
      </c>
      <c r="AO10" s="5">
        <f t="shared" si="8"/>
        <v>0</v>
      </c>
      <c r="AP10" s="5"/>
      <c r="AQ10" s="5">
        <f t="shared" si="9"/>
        <v>0</v>
      </c>
      <c r="AR10" s="5">
        <f t="shared" si="10"/>
        <v>0</v>
      </c>
      <c r="AS10" s="4">
        <f t="shared" si="11"/>
        <v>0</v>
      </c>
      <c r="AT10" s="2"/>
      <c r="AU10" s="4"/>
      <c r="AV10" s="20">
        <f t="shared" si="12"/>
        <v>0</v>
      </c>
      <c r="AW10" s="5"/>
      <c r="AX10" s="20">
        <f t="shared" si="13"/>
        <v>0</v>
      </c>
      <c r="AY10" s="5">
        <f t="shared" si="14"/>
        <v>0</v>
      </c>
      <c r="AZ10" s="2"/>
      <c r="BA10" s="4"/>
      <c r="BB10" s="5"/>
    </row>
    <row r="11" spans="1:54" x14ac:dyDescent="0.25">
      <c r="A11" s="3" t="s">
        <v>209</v>
      </c>
      <c r="B11" s="11" t="s">
        <v>87</v>
      </c>
      <c r="C11" s="3" t="s">
        <v>66</v>
      </c>
      <c r="D11" s="12">
        <v>100243255864</v>
      </c>
      <c r="E11" s="3"/>
      <c r="F11" s="3"/>
      <c r="G11" s="3"/>
      <c r="H11" s="5">
        <f t="shared" si="0"/>
        <v>0</v>
      </c>
      <c r="I11" s="3"/>
      <c r="J11" s="3"/>
      <c r="K11" s="3"/>
      <c r="L11" s="3"/>
      <c r="M11" s="3"/>
      <c r="N11" s="3"/>
      <c r="O11" s="3"/>
      <c r="P11" s="3"/>
      <c r="Q11" s="26">
        <f t="shared" si="1"/>
        <v>0</v>
      </c>
      <c r="R11" s="26">
        <f t="shared" si="2"/>
        <v>0</v>
      </c>
      <c r="S11" s="3"/>
      <c r="T11" s="3"/>
      <c r="U11" s="3"/>
      <c r="V11" s="17">
        <f t="shared" si="3"/>
        <v>0</v>
      </c>
      <c r="W11" s="26">
        <f t="shared" si="4"/>
        <v>0</v>
      </c>
      <c r="X11" s="3"/>
      <c r="Y11" s="3"/>
      <c r="Z11" s="3"/>
      <c r="AA11" s="26">
        <f t="shared" si="5"/>
        <v>0</v>
      </c>
      <c r="AB11" s="11"/>
      <c r="AC11" s="11"/>
      <c r="AD11" s="11"/>
      <c r="AE11" s="4">
        <f t="shared" si="6"/>
        <v>0</v>
      </c>
      <c r="AF11" s="11"/>
      <c r="AG11" s="11"/>
      <c r="AH11" s="11"/>
      <c r="AI11" s="11"/>
      <c r="AJ11" s="11"/>
      <c r="AK11" s="11"/>
      <c r="AL11" s="11"/>
      <c r="AM11" s="11"/>
      <c r="AN11" s="4">
        <f t="shared" si="7"/>
        <v>0</v>
      </c>
      <c r="AO11" s="5">
        <f t="shared" si="8"/>
        <v>0</v>
      </c>
      <c r="AP11" s="12"/>
      <c r="AQ11" s="5">
        <f t="shared" si="9"/>
        <v>0</v>
      </c>
      <c r="AR11" s="5">
        <f t="shared" si="10"/>
        <v>0</v>
      </c>
      <c r="AS11" s="4">
        <f t="shared" si="11"/>
        <v>0</v>
      </c>
      <c r="AT11" s="11"/>
      <c r="AU11" s="3"/>
      <c r="AV11" s="20">
        <f t="shared" si="12"/>
        <v>0</v>
      </c>
      <c r="AW11" s="12"/>
      <c r="AX11" s="20">
        <f t="shared" si="13"/>
        <v>0</v>
      </c>
      <c r="AY11" s="5">
        <f t="shared" si="14"/>
        <v>0</v>
      </c>
      <c r="AZ11" s="11"/>
      <c r="BA11" s="3"/>
      <c r="BB11" s="12"/>
    </row>
    <row r="12" spans="1:54" x14ac:dyDescent="0.25">
      <c r="A12" s="4" t="s">
        <v>210</v>
      </c>
      <c r="B12" s="2" t="s">
        <v>88</v>
      </c>
      <c r="C12" s="4" t="s">
        <v>66</v>
      </c>
      <c r="D12" s="5">
        <v>100243255865</v>
      </c>
      <c r="E12" s="4"/>
      <c r="F12" s="4"/>
      <c r="G12" s="4"/>
      <c r="H12" s="5">
        <f t="shared" si="0"/>
        <v>0</v>
      </c>
      <c r="I12" s="4"/>
      <c r="J12" s="4"/>
      <c r="K12" s="4"/>
      <c r="L12" s="4"/>
      <c r="M12" s="4"/>
      <c r="N12" s="4"/>
      <c r="O12" s="4"/>
      <c r="P12" s="4"/>
      <c r="Q12" s="26">
        <f t="shared" si="1"/>
        <v>0</v>
      </c>
      <c r="R12" s="26">
        <f t="shared" si="2"/>
        <v>0</v>
      </c>
      <c r="S12" s="4"/>
      <c r="T12" s="4"/>
      <c r="U12" s="4"/>
      <c r="V12" s="17">
        <f t="shared" si="3"/>
        <v>0</v>
      </c>
      <c r="W12" s="26">
        <f t="shared" si="4"/>
        <v>0</v>
      </c>
      <c r="X12" s="4"/>
      <c r="Y12" s="4"/>
      <c r="Z12" s="4"/>
      <c r="AA12" s="26">
        <f t="shared" si="5"/>
        <v>0</v>
      </c>
      <c r="AB12" s="2"/>
      <c r="AC12" s="2"/>
      <c r="AD12" s="2"/>
      <c r="AE12" s="4">
        <f t="shared" si="6"/>
        <v>0</v>
      </c>
      <c r="AF12" s="2"/>
      <c r="AG12" s="2"/>
      <c r="AH12" s="2"/>
      <c r="AI12" s="2"/>
      <c r="AJ12" s="2"/>
      <c r="AK12" s="2"/>
      <c r="AL12" s="2"/>
      <c r="AM12" s="2"/>
      <c r="AN12" s="4">
        <f t="shared" si="7"/>
        <v>0</v>
      </c>
      <c r="AO12" s="5">
        <f t="shared" si="8"/>
        <v>0</v>
      </c>
      <c r="AP12" s="5"/>
      <c r="AQ12" s="5">
        <f t="shared" si="9"/>
        <v>0</v>
      </c>
      <c r="AR12" s="5">
        <f t="shared" si="10"/>
        <v>0</v>
      </c>
      <c r="AS12" s="4">
        <f t="shared" si="11"/>
        <v>0</v>
      </c>
      <c r="AT12" s="2"/>
      <c r="AU12" s="4"/>
      <c r="AV12" s="20">
        <f t="shared" si="12"/>
        <v>0</v>
      </c>
      <c r="AW12" s="5"/>
      <c r="AX12" s="20">
        <f t="shared" si="13"/>
        <v>0</v>
      </c>
      <c r="AY12" s="5">
        <f t="shared" si="14"/>
        <v>0</v>
      </c>
      <c r="AZ12" s="2"/>
      <c r="BA12" s="4"/>
      <c r="BB12" s="5"/>
    </row>
    <row r="13" spans="1:54" x14ac:dyDescent="0.25">
      <c r="A13" s="4" t="s">
        <v>211</v>
      </c>
      <c r="B13" s="2" t="s">
        <v>89</v>
      </c>
      <c r="C13" s="4" t="s">
        <v>66</v>
      </c>
      <c r="D13" s="5">
        <v>100243255866</v>
      </c>
      <c r="E13" s="4"/>
      <c r="F13" s="4"/>
      <c r="G13" s="4"/>
      <c r="H13" s="5">
        <f t="shared" si="0"/>
        <v>0</v>
      </c>
      <c r="I13" s="4"/>
      <c r="J13" s="4"/>
      <c r="K13" s="4"/>
      <c r="L13" s="4"/>
      <c r="M13" s="4"/>
      <c r="N13" s="4"/>
      <c r="O13" s="4"/>
      <c r="P13" s="4"/>
      <c r="Q13" s="26">
        <f t="shared" si="1"/>
        <v>0</v>
      </c>
      <c r="R13" s="26">
        <f t="shared" si="2"/>
        <v>0</v>
      </c>
      <c r="S13" s="4"/>
      <c r="T13" s="4"/>
      <c r="U13" s="4"/>
      <c r="V13" s="17">
        <f t="shared" si="3"/>
        <v>0</v>
      </c>
      <c r="W13" s="26">
        <f t="shared" si="4"/>
        <v>0</v>
      </c>
      <c r="X13" s="4"/>
      <c r="Y13" s="4"/>
      <c r="Z13" s="4"/>
      <c r="AA13" s="26">
        <f t="shared" si="5"/>
        <v>0</v>
      </c>
      <c r="AB13" s="2"/>
      <c r="AC13" s="2"/>
      <c r="AD13" s="2"/>
      <c r="AE13" s="4">
        <f t="shared" si="6"/>
        <v>0</v>
      </c>
      <c r="AF13" s="2"/>
      <c r="AG13" s="2"/>
      <c r="AH13" s="2"/>
      <c r="AI13" s="2"/>
      <c r="AJ13" s="2"/>
      <c r="AK13" s="2"/>
      <c r="AL13" s="2"/>
      <c r="AM13" s="2"/>
      <c r="AN13" s="4">
        <f t="shared" si="7"/>
        <v>0</v>
      </c>
      <c r="AO13" s="5">
        <f t="shared" si="8"/>
        <v>0</v>
      </c>
      <c r="AP13" s="5"/>
      <c r="AQ13" s="5">
        <f t="shared" si="9"/>
        <v>0</v>
      </c>
      <c r="AR13" s="5">
        <f t="shared" si="10"/>
        <v>0</v>
      </c>
      <c r="AS13" s="4">
        <f t="shared" si="11"/>
        <v>0</v>
      </c>
      <c r="AT13" s="2"/>
      <c r="AU13" s="4"/>
      <c r="AV13" s="20">
        <f t="shared" si="12"/>
        <v>0</v>
      </c>
      <c r="AW13" s="5"/>
      <c r="AX13" s="20">
        <f t="shared" si="13"/>
        <v>0</v>
      </c>
      <c r="AY13" s="5">
        <f t="shared" si="14"/>
        <v>0</v>
      </c>
      <c r="AZ13" s="2"/>
      <c r="BA13" s="4"/>
      <c r="BB13" s="5"/>
    </row>
    <row r="14" spans="1:54" x14ac:dyDescent="0.25">
      <c r="A14" s="4" t="s">
        <v>212</v>
      </c>
      <c r="B14" s="2" t="s">
        <v>90</v>
      </c>
      <c r="C14" s="4" t="s">
        <v>66</v>
      </c>
      <c r="D14" s="5">
        <v>100243255867</v>
      </c>
      <c r="E14" s="4"/>
      <c r="F14" s="4"/>
      <c r="G14" s="4"/>
      <c r="H14" s="5">
        <f t="shared" si="0"/>
        <v>0</v>
      </c>
      <c r="I14" s="4"/>
      <c r="J14" s="4"/>
      <c r="K14" s="4"/>
      <c r="L14" s="4"/>
      <c r="M14" s="4"/>
      <c r="N14" s="4"/>
      <c r="O14" s="4"/>
      <c r="P14" s="4"/>
      <c r="Q14" s="26">
        <f t="shared" si="1"/>
        <v>0</v>
      </c>
      <c r="R14" s="26">
        <f t="shared" si="2"/>
        <v>0</v>
      </c>
      <c r="S14" s="4"/>
      <c r="T14" s="4"/>
      <c r="U14" s="4"/>
      <c r="V14" s="17">
        <f t="shared" si="3"/>
        <v>0</v>
      </c>
      <c r="W14" s="26">
        <f t="shared" si="4"/>
        <v>0</v>
      </c>
      <c r="X14" s="4"/>
      <c r="Y14" s="4"/>
      <c r="Z14" s="4"/>
      <c r="AA14" s="26">
        <f t="shared" si="5"/>
        <v>0</v>
      </c>
      <c r="AB14" s="2"/>
      <c r="AC14" s="2"/>
      <c r="AD14" s="2"/>
      <c r="AE14" s="4">
        <f t="shared" si="6"/>
        <v>0</v>
      </c>
      <c r="AF14" s="2"/>
      <c r="AG14" s="2"/>
      <c r="AH14" s="2"/>
      <c r="AI14" s="2"/>
      <c r="AJ14" s="2"/>
      <c r="AK14" s="2"/>
      <c r="AL14" s="2"/>
      <c r="AM14" s="2"/>
      <c r="AN14" s="4">
        <f t="shared" si="7"/>
        <v>0</v>
      </c>
      <c r="AO14" s="5">
        <f t="shared" si="8"/>
        <v>0</v>
      </c>
      <c r="AP14" s="5"/>
      <c r="AQ14" s="5">
        <f t="shared" si="9"/>
        <v>0</v>
      </c>
      <c r="AR14" s="5">
        <f t="shared" si="10"/>
        <v>0</v>
      </c>
      <c r="AS14" s="4">
        <f t="shared" si="11"/>
        <v>0</v>
      </c>
      <c r="AT14" s="2"/>
      <c r="AU14" s="4"/>
      <c r="AV14" s="20">
        <f t="shared" si="12"/>
        <v>0</v>
      </c>
      <c r="AW14" s="5"/>
      <c r="AX14" s="20">
        <f t="shared" si="13"/>
        <v>0</v>
      </c>
      <c r="AY14" s="5">
        <f t="shared" si="14"/>
        <v>0</v>
      </c>
      <c r="AZ14" s="2"/>
      <c r="BA14" s="4"/>
      <c r="BB14" s="5"/>
    </row>
    <row r="15" spans="1:54" x14ac:dyDescent="0.25">
      <c r="A15" s="4" t="s">
        <v>213</v>
      </c>
      <c r="B15" s="2" t="s">
        <v>91</v>
      </c>
      <c r="C15" s="4" t="s">
        <v>66</v>
      </c>
      <c r="D15" s="5">
        <v>100243255868</v>
      </c>
      <c r="E15" s="4"/>
      <c r="F15" s="4"/>
      <c r="G15" s="4"/>
      <c r="H15" s="5">
        <f t="shared" si="0"/>
        <v>0</v>
      </c>
      <c r="I15" s="4"/>
      <c r="J15" s="4"/>
      <c r="K15" s="4"/>
      <c r="L15" s="4"/>
      <c r="M15" s="4"/>
      <c r="N15" s="4"/>
      <c r="O15" s="4"/>
      <c r="P15" s="4"/>
      <c r="Q15" s="26">
        <f t="shared" si="1"/>
        <v>0</v>
      </c>
      <c r="R15" s="26">
        <f t="shared" si="2"/>
        <v>0</v>
      </c>
      <c r="S15" s="4"/>
      <c r="T15" s="4"/>
      <c r="U15" s="4"/>
      <c r="V15" s="17">
        <f t="shared" si="3"/>
        <v>0</v>
      </c>
      <c r="W15" s="26">
        <f t="shared" si="4"/>
        <v>0</v>
      </c>
      <c r="X15" s="4"/>
      <c r="Y15" s="4"/>
      <c r="Z15" s="4"/>
      <c r="AA15" s="26">
        <f t="shared" si="5"/>
        <v>0</v>
      </c>
      <c r="AB15" s="2"/>
      <c r="AC15" s="2"/>
      <c r="AD15" s="2"/>
      <c r="AE15" s="4">
        <f t="shared" si="6"/>
        <v>0</v>
      </c>
      <c r="AF15" s="2"/>
      <c r="AG15" s="2"/>
      <c r="AH15" s="2"/>
      <c r="AI15" s="2"/>
      <c r="AJ15" s="2"/>
      <c r="AK15" s="2"/>
      <c r="AL15" s="2"/>
      <c r="AM15" s="2"/>
      <c r="AN15" s="4">
        <f t="shared" si="7"/>
        <v>0</v>
      </c>
      <c r="AO15" s="5">
        <f t="shared" si="8"/>
        <v>0</v>
      </c>
      <c r="AP15" s="5"/>
      <c r="AQ15" s="5">
        <f t="shared" si="9"/>
        <v>0</v>
      </c>
      <c r="AR15" s="5">
        <f t="shared" si="10"/>
        <v>0</v>
      </c>
      <c r="AS15" s="4">
        <f t="shared" si="11"/>
        <v>0</v>
      </c>
      <c r="AT15" s="2"/>
      <c r="AU15" s="4"/>
      <c r="AV15" s="20">
        <f t="shared" si="12"/>
        <v>0</v>
      </c>
      <c r="AW15" s="5"/>
      <c r="AX15" s="20">
        <f t="shared" si="13"/>
        <v>0</v>
      </c>
      <c r="AY15" s="5">
        <f t="shared" si="14"/>
        <v>0</v>
      </c>
      <c r="AZ15" s="2"/>
      <c r="BA15" s="4"/>
      <c r="BB15" s="5"/>
    </row>
    <row r="16" spans="1:54" x14ac:dyDescent="0.25">
      <c r="A16" s="4" t="s">
        <v>214</v>
      </c>
      <c r="B16" s="2" t="s">
        <v>92</v>
      </c>
      <c r="C16" s="4" t="s">
        <v>66</v>
      </c>
      <c r="D16" s="5">
        <v>100243255869</v>
      </c>
      <c r="E16" s="4"/>
      <c r="F16" s="4"/>
      <c r="G16" s="4"/>
      <c r="H16" s="5">
        <f t="shared" si="0"/>
        <v>0</v>
      </c>
      <c r="I16" s="4"/>
      <c r="J16" s="4"/>
      <c r="K16" s="4"/>
      <c r="L16" s="4"/>
      <c r="M16" s="4"/>
      <c r="N16" s="4"/>
      <c r="O16" s="4"/>
      <c r="P16" s="4"/>
      <c r="Q16" s="26">
        <f t="shared" si="1"/>
        <v>0</v>
      </c>
      <c r="R16" s="26">
        <f t="shared" si="2"/>
        <v>0</v>
      </c>
      <c r="S16" s="4"/>
      <c r="T16" s="4"/>
      <c r="U16" s="4"/>
      <c r="V16" s="17">
        <f t="shared" si="3"/>
        <v>0</v>
      </c>
      <c r="W16" s="26">
        <f t="shared" si="4"/>
        <v>0</v>
      </c>
      <c r="X16" s="4"/>
      <c r="Y16" s="4"/>
      <c r="Z16" s="4"/>
      <c r="AA16" s="26">
        <f t="shared" si="5"/>
        <v>0</v>
      </c>
      <c r="AB16" s="2"/>
      <c r="AC16" s="2"/>
      <c r="AD16" s="2"/>
      <c r="AE16" s="4">
        <f t="shared" si="6"/>
        <v>0</v>
      </c>
      <c r="AF16" s="2"/>
      <c r="AG16" s="2"/>
      <c r="AH16" s="2"/>
      <c r="AI16" s="2"/>
      <c r="AJ16" s="2"/>
      <c r="AK16" s="2"/>
      <c r="AL16" s="2"/>
      <c r="AM16" s="2"/>
      <c r="AN16" s="4">
        <f t="shared" si="7"/>
        <v>0</v>
      </c>
      <c r="AO16" s="5">
        <f t="shared" si="8"/>
        <v>0</v>
      </c>
      <c r="AP16" s="5"/>
      <c r="AQ16" s="5">
        <f t="shared" si="9"/>
        <v>0</v>
      </c>
      <c r="AR16" s="5">
        <f t="shared" si="10"/>
        <v>0</v>
      </c>
      <c r="AS16" s="4">
        <f t="shared" si="11"/>
        <v>0</v>
      </c>
      <c r="AT16" s="2"/>
      <c r="AU16" s="4"/>
      <c r="AV16" s="20">
        <f t="shared" si="12"/>
        <v>0</v>
      </c>
      <c r="AW16" s="5"/>
      <c r="AX16" s="20">
        <f t="shared" si="13"/>
        <v>0</v>
      </c>
      <c r="AY16" s="5">
        <f t="shared" si="14"/>
        <v>0</v>
      </c>
      <c r="AZ16" s="2"/>
      <c r="BA16" s="4"/>
      <c r="BB16" s="5"/>
    </row>
    <row r="17" spans="1:54" x14ac:dyDescent="0.25">
      <c r="A17" s="4" t="s">
        <v>215</v>
      </c>
      <c r="B17" s="2" t="s">
        <v>93</v>
      </c>
      <c r="C17" s="4" t="s">
        <v>66</v>
      </c>
      <c r="D17" s="5">
        <v>100243255870</v>
      </c>
      <c r="E17" s="4"/>
      <c r="F17" s="4"/>
      <c r="G17" s="4"/>
      <c r="H17" s="5">
        <f t="shared" si="0"/>
        <v>0</v>
      </c>
      <c r="I17" s="4"/>
      <c r="J17" s="4"/>
      <c r="K17" s="4"/>
      <c r="L17" s="4"/>
      <c r="M17" s="4"/>
      <c r="N17" s="4"/>
      <c r="O17" s="4"/>
      <c r="P17" s="4"/>
      <c r="Q17" s="26">
        <f t="shared" si="1"/>
        <v>0</v>
      </c>
      <c r="R17" s="26">
        <f t="shared" si="2"/>
        <v>0</v>
      </c>
      <c r="S17" s="4"/>
      <c r="T17" s="4"/>
      <c r="U17" s="4"/>
      <c r="V17" s="17">
        <f t="shared" si="3"/>
        <v>0</v>
      </c>
      <c r="W17" s="26">
        <f t="shared" si="4"/>
        <v>0</v>
      </c>
      <c r="X17" s="4"/>
      <c r="Y17" s="4"/>
      <c r="Z17" s="4"/>
      <c r="AA17" s="26">
        <f t="shared" si="5"/>
        <v>0</v>
      </c>
      <c r="AB17" s="2"/>
      <c r="AC17" s="2"/>
      <c r="AD17" s="2"/>
      <c r="AE17" s="4">
        <f t="shared" si="6"/>
        <v>0</v>
      </c>
      <c r="AF17" s="2"/>
      <c r="AG17" s="2"/>
      <c r="AH17" s="2"/>
      <c r="AI17" s="2"/>
      <c r="AJ17" s="2"/>
      <c r="AK17" s="2"/>
      <c r="AL17" s="2"/>
      <c r="AM17" s="2"/>
      <c r="AN17" s="4">
        <f t="shared" si="7"/>
        <v>0</v>
      </c>
      <c r="AO17" s="5">
        <f t="shared" si="8"/>
        <v>0</v>
      </c>
      <c r="AP17" s="5"/>
      <c r="AQ17" s="5">
        <f t="shared" si="9"/>
        <v>0</v>
      </c>
      <c r="AR17" s="5">
        <f t="shared" si="10"/>
        <v>0</v>
      </c>
      <c r="AS17" s="4">
        <f t="shared" si="11"/>
        <v>0</v>
      </c>
      <c r="AT17" s="2"/>
      <c r="AU17" s="4"/>
      <c r="AV17" s="20">
        <f t="shared" si="12"/>
        <v>0</v>
      </c>
      <c r="AW17" s="5"/>
      <c r="AX17" s="20">
        <f t="shared" si="13"/>
        <v>0</v>
      </c>
      <c r="AY17" s="5">
        <f t="shared" si="14"/>
        <v>0</v>
      </c>
      <c r="AZ17" s="2"/>
      <c r="BA17" s="4"/>
      <c r="BB17" s="5"/>
    </row>
    <row r="18" spans="1:54" x14ac:dyDescent="0.25">
      <c r="A18" s="4" t="s">
        <v>216</v>
      </c>
      <c r="B18" s="2" t="s">
        <v>94</v>
      </c>
      <c r="C18" s="4" t="s">
        <v>66</v>
      </c>
      <c r="D18" s="5">
        <v>100243255871</v>
      </c>
      <c r="E18" s="4"/>
      <c r="F18" s="4"/>
      <c r="G18" s="4"/>
      <c r="H18" s="5">
        <f t="shared" si="0"/>
        <v>0</v>
      </c>
      <c r="I18" s="4"/>
      <c r="J18" s="4"/>
      <c r="K18" s="4"/>
      <c r="L18" s="4"/>
      <c r="M18" s="4"/>
      <c r="N18" s="4"/>
      <c r="O18" s="4"/>
      <c r="P18" s="4"/>
      <c r="Q18" s="26">
        <f t="shared" si="1"/>
        <v>0</v>
      </c>
      <c r="R18" s="26">
        <f t="shared" si="2"/>
        <v>0</v>
      </c>
      <c r="S18" s="4"/>
      <c r="T18" s="4"/>
      <c r="U18" s="4"/>
      <c r="V18" s="17">
        <f t="shared" si="3"/>
        <v>0</v>
      </c>
      <c r="W18" s="26">
        <f t="shared" si="4"/>
        <v>0</v>
      </c>
      <c r="X18" s="4"/>
      <c r="Y18" s="4"/>
      <c r="Z18" s="4"/>
      <c r="AA18" s="26">
        <f t="shared" si="5"/>
        <v>0</v>
      </c>
      <c r="AB18" s="2"/>
      <c r="AC18" s="2"/>
      <c r="AD18" s="2"/>
      <c r="AE18" s="4">
        <f t="shared" si="6"/>
        <v>0</v>
      </c>
      <c r="AF18" s="2"/>
      <c r="AG18" s="2"/>
      <c r="AH18" s="2"/>
      <c r="AI18" s="2"/>
      <c r="AJ18" s="2"/>
      <c r="AK18" s="2"/>
      <c r="AL18" s="2"/>
      <c r="AM18" s="2"/>
      <c r="AN18" s="4">
        <f t="shared" si="7"/>
        <v>0</v>
      </c>
      <c r="AO18" s="5">
        <f t="shared" si="8"/>
        <v>0</v>
      </c>
      <c r="AP18" s="5"/>
      <c r="AQ18" s="5">
        <f t="shared" si="9"/>
        <v>0</v>
      </c>
      <c r="AR18" s="5">
        <f t="shared" si="10"/>
        <v>0</v>
      </c>
      <c r="AS18" s="4">
        <f t="shared" si="11"/>
        <v>0</v>
      </c>
      <c r="AT18" s="2"/>
      <c r="AU18" s="4"/>
      <c r="AV18" s="20">
        <f t="shared" si="12"/>
        <v>0</v>
      </c>
      <c r="AW18" s="5"/>
      <c r="AX18" s="20">
        <f t="shared" si="13"/>
        <v>0</v>
      </c>
      <c r="AY18" s="5">
        <f t="shared" si="14"/>
        <v>0</v>
      </c>
      <c r="AZ18" s="2"/>
      <c r="BA18" s="4"/>
      <c r="BB18" s="5"/>
    </row>
    <row r="19" spans="1:54" x14ac:dyDescent="0.25">
      <c r="A19" s="4" t="s">
        <v>217</v>
      </c>
      <c r="B19" s="2" t="s">
        <v>95</v>
      </c>
      <c r="C19" s="4" t="s">
        <v>66</v>
      </c>
      <c r="D19" s="5">
        <v>100243255872</v>
      </c>
      <c r="E19" s="4"/>
      <c r="F19" s="4"/>
      <c r="G19" s="4"/>
      <c r="H19" s="5">
        <f t="shared" si="0"/>
        <v>0</v>
      </c>
      <c r="I19" s="4"/>
      <c r="J19" s="4"/>
      <c r="K19" s="4"/>
      <c r="L19" s="4"/>
      <c r="M19" s="4"/>
      <c r="N19" s="4"/>
      <c r="O19" s="4"/>
      <c r="P19" s="4"/>
      <c r="Q19" s="26">
        <f t="shared" si="1"/>
        <v>0</v>
      </c>
      <c r="R19" s="26">
        <f t="shared" si="2"/>
        <v>0</v>
      </c>
      <c r="S19" s="4"/>
      <c r="T19" s="4"/>
      <c r="U19" s="4"/>
      <c r="V19" s="17">
        <f t="shared" si="3"/>
        <v>0</v>
      </c>
      <c r="W19" s="26">
        <f t="shared" si="4"/>
        <v>0</v>
      </c>
      <c r="X19" s="4"/>
      <c r="Y19" s="4"/>
      <c r="Z19" s="4"/>
      <c r="AA19" s="26">
        <f t="shared" si="5"/>
        <v>0</v>
      </c>
      <c r="AB19" s="2"/>
      <c r="AC19" s="2"/>
      <c r="AD19" s="2"/>
      <c r="AE19" s="4">
        <f t="shared" si="6"/>
        <v>0</v>
      </c>
      <c r="AF19" s="2"/>
      <c r="AG19" s="2"/>
      <c r="AH19" s="2"/>
      <c r="AI19" s="2"/>
      <c r="AJ19" s="2"/>
      <c r="AK19" s="2"/>
      <c r="AL19" s="2"/>
      <c r="AM19" s="2"/>
      <c r="AN19" s="4">
        <f t="shared" si="7"/>
        <v>0</v>
      </c>
      <c r="AO19" s="5">
        <f t="shared" si="8"/>
        <v>0</v>
      </c>
      <c r="AP19" s="5"/>
      <c r="AQ19" s="5">
        <f t="shared" si="9"/>
        <v>0</v>
      </c>
      <c r="AR19" s="5">
        <f t="shared" si="10"/>
        <v>0</v>
      </c>
      <c r="AS19" s="4">
        <f t="shared" si="11"/>
        <v>0</v>
      </c>
      <c r="AT19" s="2"/>
      <c r="AU19" s="4"/>
      <c r="AV19" s="20">
        <f t="shared" si="12"/>
        <v>0</v>
      </c>
      <c r="AW19" s="5"/>
      <c r="AX19" s="20">
        <f t="shared" si="13"/>
        <v>0</v>
      </c>
      <c r="AY19" s="5">
        <f t="shared" si="14"/>
        <v>0</v>
      </c>
      <c r="AZ19" s="2"/>
      <c r="BA19" s="4"/>
      <c r="BB19" s="5"/>
    </row>
    <row r="20" spans="1:54" x14ac:dyDescent="0.25">
      <c r="A20" s="4" t="s">
        <v>218</v>
      </c>
      <c r="B20" s="2" t="s">
        <v>96</v>
      </c>
      <c r="C20" s="4" t="s">
        <v>66</v>
      </c>
      <c r="D20" s="5">
        <v>100243255873</v>
      </c>
      <c r="E20" s="4"/>
      <c r="F20" s="4"/>
      <c r="G20" s="4"/>
      <c r="H20" s="5">
        <f t="shared" si="0"/>
        <v>0</v>
      </c>
      <c r="I20" s="4"/>
      <c r="J20" s="4"/>
      <c r="K20" s="4"/>
      <c r="L20" s="4"/>
      <c r="M20" s="4"/>
      <c r="N20" s="4"/>
      <c r="O20" s="4"/>
      <c r="P20" s="4"/>
      <c r="Q20" s="26">
        <f t="shared" si="1"/>
        <v>0</v>
      </c>
      <c r="R20" s="26">
        <f t="shared" si="2"/>
        <v>0</v>
      </c>
      <c r="S20" s="4"/>
      <c r="T20" s="4"/>
      <c r="U20" s="4"/>
      <c r="V20" s="17">
        <f t="shared" si="3"/>
        <v>0</v>
      </c>
      <c r="W20" s="26">
        <f t="shared" si="4"/>
        <v>0</v>
      </c>
      <c r="X20" s="4"/>
      <c r="Y20" s="4"/>
      <c r="Z20" s="4"/>
      <c r="AA20" s="26">
        <f t="shared" si="5"/>
        <v>0</v>
      </c>
      <c r="AB20" s="2"/>
      <c r="AC20" s="2"/>
      <c r="AD20" s="2"/>
      <c r="AE20" s="4">
        <f t="shared" si="6"/>
        <v>0</v>
      </c>
      <c r="AF20" s="2"/>
      <c r="AG20" s="2"/>
      <c r="AH20" s="2"/>
      <c r="AI20" s="2"/>
      <c r="AJ20" s="2"/>
      <c r="AK20" s="2"/>
      <c r="AL20" s="2"/>
      <c r="AM20" s="2"/>
      <c r="AN20" s="4">
        <f t="shared" si="7"/>
        <v>0</v>
      </c>
      <c r="AO20" s="5">
        <f t="shared" si="8"/>
        <v>0</v>
      </c>
      <c r="AP20" s="5"/>
      <c r="AQ20" s="5">
        <f t="shared" si="9"/>
        <v>0</v>
      </c>
      <c r="AR20" s="5">
        <f t="shared" si="10"/>
        <v>0</v>
      </c>
      <c r="AS20" s="4">
        <f t="shared" si="11"/>
        <v>0</v>
      </c>
      <c r="AT20" s="2"/>
      <c r="AU20" s="4"/>
      <c r="AV20" s="20">
        <f t="shared" si="12"/>
        <v>0</v>
      </c>
      <c r="AW20" s="5"/>
      <c r="AX20" s="20">
        <f t="shared" si="13"/>
        <v>0</v>
      </c>
      <c r="AY20" s="5">
        <f t="shared" si="14"/>
        <v>0</v>
      </c>
      <c r="AZ20" s="2"/>
      <c r="BA20" s="4"/>
      <c r="BB20" s="5"/>
    </row>
    <row r="21" spans="1:54" x14ac:dyDescent="0.25">
      <c r="A21" s="4" t="s">
        <v>219</v>
      </c>
      <c r="B21" s="2" t="s">
        <v>97</v>
      </c>
      <c r="C21" s="4" t="s">
        <v>66</v>
      </c>
      <c r="D21" s="5">
        <v>100243255874</v>
      </c>
      <c r="E21" s="4"/>
      <c r="F21" s="4"/>
      <c r="G21" s="4"/>
      <c r="H21" s="5">
        <f t="shared" si="0"/>
        <v>0</v>
      </c>
      <c r="I21" s="4"/>
      <c r="J21" s="4"/>
      <c r="K21" s="4"/>
      <c r="L21" s="4"/>
      <c r="M21" s="4"/>
      <c r="N21" s="4"/>
      <c r="O21" s="4"/>
      <c r="P21" s="4"/>
      <c r="Q21" s="26">
        <f t="shared" si="1"/>
        <v>0</v>
      </c>
      <c r="R21" s="26">
        <f t="shared" si="2"/>
        <v>0</v>
      </c>
      <c r="S21" s="4"/>
      <c r="T21" s="4"/>
      <c r="U21" s="4"/>
      <c r="V21" s="17">
        <f t="shared" si="3"/>
        <v>0</v>
      </c>
      <c r="W21" s="26">
        <f t="shared" si="4"/>
        <v>0</v>
      </c>
      <c r="X21" s="4"/>
      <c r="Y21" s="4"/>
      <c r="Z21" s="4"/>
      <c r="AA21" s="26">
        <f t="shared" si="5"/>
        <v>0</v>
      </c>
      <c r="AB21" s="2"/>
      <c r="AC21" s="2"/>
      <c r="AD21" s="2"/>
      <c r="AE21" s="4">
        <f t="shared" si="6"/>
        <v>0</v>
      </c>
      <c r="AF21" s="2"/>
      <c r="AG21" s="2"/>
      <c r="AH21" s="2"/>
      <c r="AI21" s="2"/>
      <c r="AJ21" s="2"/>
      <c r="AK21" s="2"/>
      <c r="AL21" s="2"/>
      <c r="AM21" s="2"/>
      <c r="AN21" s="4">
        <f t="shared" si="7"/>
        <v>0</v>
      </c>
      <c r="AO21" s="5">
        <f t="shared" si="8"/>
        <v>0</v>
      </c>
      <c r="AP21" s="5"/>
      <c r="AQ21" s="5">
        <f t="shared" si="9"/>
        <v>0</v>
      </c>
      <c r="AR21" s="5">
        <f t="shared" si="10"/>
        <v>0</v>
      </c>
      <c r="AS21" s="4">
        <f t="shared" si="11"/>
        <v>0</v>
      </c>
      <c r="AT21" s="2"/>
      <c r="AU21" s="4"/>
      <c r="AV21" s="20">
        <f t="shared" si="12"/>
        <v>0</v>
      </c>
      <c r="AW21" s="5"/>
      <c r="AX21" s="20">
        <f t="shared" si="13"/>
        <v>0</v>
      </c>
      <c r="AY21" s="5">
        <f t="shared" si="14"/>
        <v>0</v>
      </c>
      <c r="AZ21" s="2"/>
      <c r="BA21" s="4"/>
      <c r="BB21" s="5"/>
    </row>
    <row r="22" spans="1:54" x14ac:dyDescent="0.25">
      <c r="A22" s="4" t="s">
        <v>220</v>
      </c>
      <c r="B22" s="2" t="s">
        <v>98</v>
      </c>
      <c r="C22" s="4" t="s">
        <v>66</v>
      </c>
      <c r="D22" s="5">
        <v>100243255875</v>
      </c>
      <c r="E22" s="4"/>
      <c r="F22" s="4"/>
      <c r="G22" s="4"/>
      <c r="H22" s="5">
        <f t="shared" si="0"/>
        <v>0</v>
      </c>
      <c r="I22" s="4"/>
      <c r="J22" s="4"/>
      <c r="K22" s="4"/>
      <c r="L22" s="4"/>
      <c r="M22" s="4"/>
      <c r="N22" s="4"/>
      <c r="O22" s="4"/>
      <c r="P22" s="4"/>
      <c r="Q22" s="26">
        <f t="shared" si="1"/>
        <v>0</v>
      </c>
      <c r="R22" s="26">
        <f t="shared" si="2"/>
        <v>0</v>
      </c>
      <c r="S22" s="4"/>
      <c r="T22" s="4"/>
      <c r="U22" s="4"/>
      <c r="V22" s="17">
        <f t="shared" si="3"/>
        <v>0</v>
      </c>
      <c r="W22" s="26">
        <f t="shared" si="4"/>
        <v>0</v>
      </c>
      <c r="X22" s="4"/>
      <c r="Y22" s="4"/>
      <c r="Z22" s="4"/>
      <c r="AA22" s="26">
        <f t="shared" si="5"/>
        <v>0</v>
      </c>
      <c r="AB22" s="2"/>
      <c r="AC22" s="2"/>
      <c r="AD22" s="2"/>
      <c r="AE22" s="4">
        <f t="shared" si="6"/>
        <v>0</v>
      </c>
      <c r="AF22" s="2"/>
      <c r="AG22" s="2"/>
      <c r="AH22" s="2"/>
      <c r="AI22" s="2"/>
      <c r="AJ22" s="2"/>
      <c r="AK22" s="2"/>
      <c r="AL22" s="2"/>
      <c r="AM22" s="2"/>
      <c r="AN22" s="4">
        <f t="shared" si="7"/>
        <v>0</v>
      </c>
      <c r="AO22" s="5">
        <f t="shared" si="8"/>
        <v>0</v>
      </c>
      <c r="AP22" s="5"/>
      <c r="AQ22" s="5">
        <f t="shared" si="9"/>
        <v>0</v>
      </c>
      <c r="AR22" s="5">
        <f t="shared" si="10"/>
        <v>0</v>
      </c>
      <c r="AS22" s="4">
        <f t="shared" si="11"/>
        <v>0</v>
      </c>
      <c r="AT22" s="2"/>
      <c r="AU22" s="4"/>
      <c r="AV22" s="20">
        <f t="shared" si="12"/>
        <v>0</v>
      </c>
      <c r="AW22" s="5"/>
      <c r="AX22" s="20">
        <f t="shared" si="13"/>
        <v>0</v>
      </c>
      <c r="AY22" s="5">
        <f t="shared" si="14"/>
        <v>0</v>
      </c>
      <c r="AZ22" s="2"/>
      <c r="BA22" s="4"/>
      <c r="BB22" s="5"/>
    </row>
    <row r="23" spans="1:54" x14ac:dyDescent="0.25">
      <c r="A23" s="4" t="s">
        <v>221</v>
      </c>
      <c r="B23" s="2" t="s">
        <v>99</v>
      </c>
      <c r="C23" s="4" t="s">
        <v>66</v>
      </c>
      <c r="D23" s="5">
        <v>100243255876</v>
      </c>
      <c r="E23" s="4"/>
      <c r="F23" s="4"/>
      <c r="G23" s="4"/>
      <c r="H23" s="5">
        <f t="shared" si="0"/>
        <v>0</v>
      </c>
      <c r="I23" s="4"/>
      <c r="J23" s="4"/>
      <c r="K23" s="4"/>
      <c r="L23" s="4"/>
      <c r="M23" s="4"/>
      <c r="N23" s="4"/>
      <c r="O23" s="4"/>
      <c r="P23" s="4"/>
      <c r="Q23" s="26">
        <f t="shared" si="1"/>
        <v>0</v>
      </c>
      <c r="R23" s="26">
        <f t="shared" si="2"/>
        <v>0</v>
      </c>
      <c r="S23" s="4"/>
      <c r="T23" s="4"/>
      <c r="U23" s="4"/>
      <c r="V23" s="17">
        <f t="shared" si="3"/>
        <v>0</v>
      </c>
      <c r="W23" s="26">
        <f t="shared" si="4"/>
        <v>0</v>
      </c>
      <c r="X23" s="4"/>
      <c r="Y23" s="4"/>
      <c r="Z23" s="4"/>
      <c r="AA23" s="26">
        <f t="shared" si="5"/>
        <v>0</v>
      </c>
      <c r="AB23" s="2"/>
      <c r="AC23" s="2"/>
      <c r="AD23" s="2"/>
      <c r="AE23" s="4">
        <f t="shared" si="6"/>
        <v>0</v>
      </c>
      <c r="AF23" s="2"/>
      <c r="AG23" s="2"/>
      <c r="AH23" s="2"/>
      <c r="AI23" s="2"/>
      <c r="AJ23" s="2"/>
      <c r="AK23" s="2"/>
      <c r="AL23" s="2"/>
      <c r="AM23" s="2"/>
      <c r="AN23" s="4">
        <f t="shared" si="7"/>
        <v>0</v>
      </c>
      <c r="AO23" s="5">
        <f t="shared" si="8"/>
        <v>0</v>
      </c>
      <c r="AP23" s="5"/>
      <c r="AQ23" s="5">
        <f t="shared" si="9"/>
        <v>0</v>
      </c>
      <c r="AR23" s="5">
        <f t="shared" si="10"/>
        <v>0</v>
      </c>
      <c r="AS23" s="4">
        <f t="shared" si="11"/>
        <v>0</v>
      </c>
      <c r="AT23" s="2"/>
      <c r="AU23" s="4"/>
      <c r="AV23" s="20">
        <f t="shared" si="12"/>
        <v>0</v>
      </c>
      <c r="AW23" s="5"/>
      <c r="AX23" s="20">
        <f t="shared" si="13"/>
        <v>0</v>
      </c>
      <c r="AY23" s="5">
        <f t="shared" si="14"/>
        <v>0</v>
      </c>
      <c r="AZ23" s="2"/>
      <c r="BA23" s="4"/>
      <c r="BB23" s="5"/>
    </row>
    <row r="24" spans="1:54" x14ac:dyDescent="0.25">
      <c r="A24" s="4" t="s">
        <v>222</v>
      </c>
      <c r="B24" s="2" t="s">
        <v>100</v>
      </c>
      <c r="C24" s="4" t="s">
        <v>66</v>
      </c>
      <c r="D24" s="5">
        <v>100243255877</v>
      </c>
      <c r="E24" s="4"/>
      <c r="F24" s="4"/>
      <c r="G24" s="4"/>
      <c r="H24" s="5">
        <f t="shared" si="0"/>
        <v>0</v>
      </c>
      <c r="I24" s="4"/>
      <c r="J24" s="4"/>
      <c r="K24" s="4"/>
      <c r="L24" s="4"/>
      <c r="M24" s="4"/>
      <c r="N24" s="4"/>
      <c r="O24" s="4"/>
      <c r="P24" s="4"/>
      <c r="Q24" s="26">
        <f t="shared" si="1"/>
        <v>0</v>
      </c>
      <c r="R24" s="26">
        <f t="shared" si="2"/>
        <v>0</v>
      </c>
      <c r="S24" s="4"/>
      <c r="T24" s="4"/>
      <c r="U24" s="4"/>
      <c r="V24" s="17">
        <f t="shared" si="3"/>
        <v>0</v>
      </c>
      <c r="W24" s="26">
        <f t="shared" si="4"/>
        <v>0</v>
      </c>
      <c r="X24" s="4"/>
      <c r="Y24" s="4"/>
      <c r="Z24" s="4"/>
      <c r="AA24" s="26">
        <f t="shared" si="5"/>
        <v>0</v>
      </c>
      <c r="AB24" s="2"/>
      <c r="AC24" s="2"/>
      <c r="AD24" s="2"/>
      <c r="AE24" s="4">
        <f t="shared" si="6"/>
        <v>0</v>
      </c>
      <c r="AF24" s="2"/>
      <c r="AG24" s="2"/>
      <c r="AH24" s="2"/>
      <c r="AI24" s="2"/>
      <c r="AJ24" s="2"/>
      <c r="AK24" s="2"/>
      <c r="AL24" s="2"/>
      <c r="AM24" s="2"/>
      <c r="AN24" s="4">
        <f t="shared" si="7"/>
        <v>0</v>
      </c>
      <c r="AO24" s="5">
        <f t="shared" si="8"/>
        <v>0</v>
      </c>
      <c r="AP24" s="5"/>
      <c r="AQ24" s="5">
        <f t="shared" si="9"/>
        <v>0</v>
      </c>
      <c r="AR24" s="5">
        <f t="shared" si="10"/>
        <v>0</v>
      </c>
      <c r="AS24" s="4">
        <f t="shared" si="11"/>
        <v>0</v>
      </c>
      <c r="AT24" s="2"/>
      <c r="AU24" s="4"/>
      <c r="AV24" s="20">
        <f t="shared" si="12"/>
        <v>0</v>
      </c>
      <c r="AW24" s="5"/>
      <c r="AX24" s="20">
        <f t="shared" si="13"/>
        <v>0</v>
      </c>
      <c r="AY24" s="5">
        <f t="shared" si="14"/>
        <v>0</v>
      </c>
      <c r="AZ24" s="2"/>
      <c r="BA24" s="4"/>
      <c r="BB24" s="5"/>
    </row>
    <row r="25" spans="1:54" x14ac:dyDescent="0.25">
      <c r="A25" s="4" t="s">
        <v>223</v>
      </c>
      <c r="B25" s="2" t="s">
        <v>101</v>
      </c>
      <c r="C25" s="4" t="s">
        <v>66</v>
      </c>
      <c r="D25" s="5">
        <v>100243255878</v>
      </c>
      <c r="E25" s="4"/>
      <c r="F25" s="4"/>
      <c r="G25" s="4"/>
      <c r="H25" s="5">
        <f t="shared" si="0"/>
        <v>0</v>
      </c>
      <c r="I25" s="4"/>
      <c r="J25" s="4"/>
      <c r="K25" s="4"/>
      <c r="L25" s="4"/>
      <c r="M25" s="4"/>
      <c r="N25" s="4"/>
      <c r="O25" s="4"/>
      <c r="P25" s="4"/>
      <c r="Q25" s="26">
        <f t="shared" si="1"/>
        <v>0</v>
      </c>
      <c r="R25" s="26">
        <f t="shared" si="2"/>
        <v>0</v>
      </c>
      <c r="S25" s="4"/>
      <c r="T25" s="4"/>
      <c r="U25" s="4"/>
      <c r="V25" s="17">
        <f t="shared" si="3"/>
        <v>0</v>
      </c>
      <c r="W25" s="26">
        <f t="shared" si="4"/>
        <v>0</v>
      </c>
      <c r="X25" s="4"/>
      <c r="Y25" s="4"/>
      <c r="Z25" s="4"/>
      <c r="AA25" s="26">
        <f t="shared" si="5"/>
        <v>0</v>
      </c>
      <c r="AB25" s="2"/>
      <c r="AC25" s="2"/>
      <c r="AD25" s="2"/>
      <c r="AE25" s="4">
        <f t="shared" si="6"/>
        <v>0</v>
      </c>
      <c r="AF25" s="2"/>
      <c r="AG25" s="2"/>
      <c r="AH25" s="2"/>
      <c r="AI25" s="2"/>
      <c r="AJ25" s="2"/>
      <c r="AK25" s="2"/>
      <c r="AL25" s="2"/>
      <c r="AM25" s="2"/>
      <c r="AN25" s="4">
        <f t="shared" si="7"/>
        <v>0</v>
      </c>
      <c r="AO25" s="5">
        <f t="shared" si="8"/>
        <v>0</v>
      </c>
      <c r="AP25" s="5"/>
      <c r="AQ25" s="5">
        <f t="shared" si="9"/>
        <v>0</v>
      </c>
      <c r="AR25" s="5">
        <f t="shared" si="10"/>
        <v>0</v>
      </c>
      <c r="AS25" s="4">
        <f t="shared" si="11"/>
        <v>0</v>
      </c>
      <c r="AT25" s="2"/>
      <c r="AU25" s="4"/>
      <c r="AV25" s="20">
        <f t="shared" si="12"/>
        <v>0</v>
      </c>
      <c r="AW25" s="5"/>
      <c r="AX25" s="20">
        <f t="shared" si="13"/>
        <v>0</v>
      </c>
      <c r="AY25" s="5">
        <f t="shared" si="14"/>
        <v>0</v>
      </c>
      <c r="AZ25" s="2"/>
      <c r="BA25" s="4"/>
      <c r="BB25" s="5"/>
    </row>
    <row r="26" spans="1:54" x14ac:dyDescent="0.25">
      <c r="A26" s="4" t="s">
        <v>224</v>
      </c>
      <c r="B26" s="2" t="s">
        <v>102</v>
      </c>
      <c r="C26" s="4" t="s">
        <v>66</v>
      </c>
      <c r="D26" s="5">
        <v>100243255879</v>
      </c>
      <c r="E26" s="4"/>
      <c r="F26" s="4"/>
      <c r="G26" s="4"/>
      <c r="H26" s="5">
        <f t="shared" si="0"/>
        <v>0</v>
      </c>
      <c r="I26" s="4"/>
      <c r="J26" s="4"/>
      <c r="K26" s="4"/>
      <c r="L26" s="4"/>
      <c r="M26" s="4"/>
      <c r="N26" s="4"/>
      <c r="O26" s="4"/>
      <c r="P26" s="4"/>
      <c r="Q26" s="26">
        <f t="shared" si="1"/>
        <v>0</v>
      </c>
      <c r="R26" s="26">
        <f t="shared" si="2"/>
        <v>0</v>
      </c>
      <c r="S26" s="4"/>
      <c r="T26" s="4"/>
      <c r="U26" s="4"/>
      <c r="V26" s="17">
        <f t="shared" si="3"/>
        <v>0</v>
      </c>
      <c r="W26" s="26">
        <f t="shared" si="4"/>
        <v>0</v>
      </c>
      <c r="X26" s="4"/>
      <c r="Y26" s="4"/>
      <c r="Z26" s="4"/>
      <c r="AA26" s="26">
        <f t="shared" si="5"/>
        <v>0</v>
      </c>
      <c r="AB26" s="2"/>
      <c r="AC26" s="2"/>
      <c r="AD26" s="2"/>
      <c r="AE26" s="4">
        <f t="shared" si="6"/>
        <v>0</v>
      </c>
      <c r="AF26" s="2"/>
      <c r="AG26" s="2"/>
      <c r="AH26" s="2"/>
      <c r="AI26" s="2"/>
      <c r="AJ26" s="2"/>
      <c r="AK26" s="2"/>
      <c r="AL26" s="2"/>
      <c r="AM26" s="2"/>
      <c r="AN26" s="4">
        <f t="shared" si="7"/>
        <v>0</v>
      </c>
      <c r="AO26" s="5">
        <f t="shared" si="8"/>
        <v>0</v>
      </c>
      <c r="AP26" s="5"/>
      <c r="AQ26" s="5">
        <f t="shared" si="9"/>
        <v>0</v>
      </c>
      <c r="AR26" s="5">
        <f t="shared" si="10"/>
        <v>0</v>
      </c>
      <c r="AS26" s="4">
        <f t="shared" si="11"/>
        <v>0</v>
      </c>
      <c r="AT26" s="2"/>
      <c r="AU26" s="4"/>
      <c r="AV26" s="20">
        <f t="shared" si="12"/>
        <v>0</v>
      </c>
      <c r="AW26" s="5"/>
      <c r="AX26" s="20">
        <f t="shared" si="13"/>
        <v>0</v>
      </c>
      <c r="AY26" s="5">
        <f t="shared" si="14"/>
        <v>0</v>
      </c>
      <c r="AZ26" s="2"/>
      <c r="BA26" s="4"/>
      <c r="BB26" s="5"/>
    </row>
    <row r="27" spans="1:54" x14ac:dyDescent="0.25">
      <c r="A27" s="4" t="s">
        <v>225</v>
      </c>
      <c r="B27" s="2" t="s">
        <v>103</v>
      </c>
      <c r="C27" s="4" t="s">
        <v>66</v>
      </c>
      <c r="D27" s="5">
        <v>100243255880</v>
      </c>
      <c r="E27" s="4"/>
      <c r="F27" s="4"/>
      <c r="G27" s="4"/>
      <c r="H27" s="5">
        <f t="shared" si="0"/>
        <v>0</v>
      </c>
      <c r="I27" s="4"/>
      <c r="J27" s="4"/>
      <c r="K27" s="4"/>
      <c r="L27" s="4"/>
      <c r="M27" s="4"/>
      <c r="N27" s="4"/>
      <c r="O27" s="4"/>
      <c r="P27" s="4"/>
      <c r="Q27" s="26">
        <f t="shared" si="1"/>
        <v>0</v>
      </c>
      <c r="R27" s="26">
        <f t="shared" si="2"/>
        <v>0</v>
      </c>
      <c r="S27" s="4"/>
      <c r="T27" s="4"/>
      <c r="U27" s="4"/>
      <c r="V27" s="17">
        <f t="shared" si="3"/>
        <v>0</v>
      </c>
      <c r="W27" s="26">
        <f t="shared" si="4"/>
        <v>0</v>
      </c>
      <c r="X27" s="4"/>
      <c r="Y27" s="4"/>
      <c r="Z27" s="4"/>
      <c r="AA27" s="26">
        <f t="shared" si="5"/>
        <v>0</v>
      </c>
      <c r="AB27" s="2"/>
      <c r="AC27" s="2"/>
      <c r="AD27" s="2"/>
      <c r="AE27" s="4">
        <f t="shared" si="6"/>
        <v>0</v>
      </c>
      <c r="AF27" s="2"/>
      <c r="AG27" s="2"/>
      <c r="AH27" s="2"/>
      <c r="AI27" s="2"/>
      <c r="AJ27" s="2"/>
      <c r="AK27" s="2"/>
      <c r="AL27" s="2"/>
      <c r="AM27" s="2"/>
      <c r="AN27" s="4">
        <f t="shared" si="7"/>
        <v>0</v>
      </c>
      <c r="AO27" s="5">
        <f t="shared" si="8"/>
        <v>0</v>
      </c>
      <c r="AP27" s="5"/>
      <c r="AQ27" s="5">
        <f t="shared" si="9"/>
        <v>0</v>
      </c>
      <c r="AR27" s="5">
        <f t="shared" si="10"/>
        <v>0</v>
      </c>
      <c r="AS27" s="4">
        <f t="shared" si="11"/>
        <v>0</v>
      </c>
      <c r="AT27" s="2"/>
      <c r="AU27" s="4"/>
      <c r="AV27" s="20">
        <f t="shared" si="12"/>
        <v>0</v>
      </c>
      <c r="AW27" s="5"/>
      <c r="AX27" s="20">
        <f t="shared" si="13"/>
        <v>0</v>
      </c>
      <c r="AY27" s="5">
        <f t="shared" si="14"/>
        <v>0</v>
      </c>
      <c r="AZ27" s="2"/>
      <c r="BA27" s="4"/>
      <c r="BB27" s="5"/>
    </row>
    <row r="28" spans="1:54" x14ac:dyDescent="0.25">
      <c r="A28" s="4" t="s">
        <v>226</v>
      </c>
      <c r="B28" s="2" t="s">
        <v>104</v>
      </c>
      <c r="C28" s="4" t="s">
        <v>66</v>
      </c>
      <c r="D28" s="5">
        <v>100243255881</v>
      </c>
      <c r="E28" s="4"/>
      <c r="F28" s="4"/>
      <c r="G28" s="4"/>
      <c r="H28" s="5">
        <f t="shared" si="0"/>
        <v>0</v>
      </c>
      <c r="I28" s="4"/>
      <c r="J28" s="4"/>
      <c r="K28" s="4"/>
      <c r="L28" s="4"/>
      <c r="M28" s="4"/>
      <c r="N28" s="4"/>
      <c r="O28" s="4"/>
      <c r="P28" s="4"/>
      <c r="Q28" s="26">
        <f t="shared" si="1"/>
        <v>0</v>
      </c>
      <c r="R28" s="26">
        <f t="shared" si="2"/>
        <v>0</v>
      </c>
      <c r="S28" s="4"/>
      <c r="T28" s="4"/>
      <c r="U28" s="4"/>
      <c r="V28" s="17">
        <f t="shared" si="3"/>
        <v>0</v>
      </c>
      <c r="W28" s="26">
        <f t="shared" si="4"/>
        <v>0</v>
      </c>
      <c r="X28" s="4"/>
      <c r="Y28" s="4"/>
      <c r="Z28" s="4"/>
      <c r="AA28" s="26">
        <f t="shared" si="5"/>
        <v>0</v>
      </c>
      <c r="AB28" s="2"/>
      <c r="AC28" s="2"/>
      <c r="AD28" s="2"/>
      <c r="AE28" s="4">
        <f t="shared" si="6"/>
        <v>0</v>
      </c>
      <c r="AF28" s="2"/>
      <c r="AG28" s="2"/>
      <c r="AH28" s="2"/>
      <c r="AI28" s="2"/>
      <c r="AJ28" s="2"/>
      <c r="AK28" s="2"/>
      <c r="AL28" s="2"/>
      <c r="AM28" s="2"/>
      <c r="AN28" s="4">
        <f t="shared" si="7"/>
        <v>0</v>
      </c>
      <c r="AO28" s="5">
        <f t="shared" si="8"/>
        <v>0</v>
      </c>
      <c r="AP28" s="5"/>
      <c r="AQ28" s="5">
        <f t="shared" si="9"/>
        <v>0</v>
      </c>
      <c r="AR28" s="5">
        <f t="shared" si="10"/>
        <v>0</v>
      </c>
      <c r="AS28" s="4">
        <f t="shared" si="11"/>
        <v>0</v>
      </c>
      <c r="AT28" s="2"/>
      <c r="AU28" s="4"/>
      <c r="AV28" s="20">
        <f t="shared" si="12"/>
        <v>0</v>
      </c>
      <c r="AW28" s="5"/>
      <c r="AX28" s="20">
        <f t="shared" si="13"/>
        <v>0</v>
      </c>
      <c r="AY28" s="5">
        <f t="shared" si="14"/>
        <v>0</v>
      </c>
      <c r="AZ28" s="2"/>
      <c r="BA28" s="4"/>
      <c r="BB28" s="5"/>
    </row>
    <row r="29" spans="1:54" x14ac:dyDescent="0.25">
      <c r="A29" s="4" t="s">
        <v>227</v>
      </c>
      <c r="B29" s="2" t="s">
        <v>105</v>
      </c>
      <c r="C29" s="4" t="s">
        <v>132</v>
      </c>
      <c r="D29" s="5">
        <v>100243255882</v>
      </c>
      <c r="E29" s="4"/>
      <c r="F29" s="4"/>
      <c r="G29" s="4"/>
      <c r="H29" s="5">
        <f t="shared" si="0"/>
        <v>0</v>
      </c>
      <c r="I29" s="4"/>
      <c r="J29" s="4"/>
      <c r="K29" s="4"/>
      <c r="L29" s="4"/>
      <c r="M29" s="4"/>
      <c r="N29" s="4"/>
      <c r="O29" s="4"/>
      <c r="P29" s="4"/>
      <c r="Q29" s="26">
        <f t="shared" si="1"/>
        <v>0</v>
      </c>
      <c r="R29" s="26">
        <f t="shared" si="2"/>
        <v>0</v>
      </c>
      <c r="S29" s="4"/>
      <c r="T29" s="4"/>
      <c r="U29" s="4"/>
      <c r="V29" s="17">
        <f t="shared" si="3"/>
        <v>0</v>
      </c>
      <c r="W29" s="26">
        <f t="shared" si="4"/>
        <v>0</v>
      </c>
      <c r="X29" s="4"/>
      <c r="Y29" s="4"/>
      <c r="Z29" s="4"/>
      <c r="AA29" s="26">
        <f t="shared" si="5"/>
        <v>0</v>
      </c>
      <c r="AB29" s="2"/>
      <c r="AC29" s="2"/>
      <c r="AD29" s="2"/>
      <c r="AE29" s="4">
        <f t="shared" si="6"/>
        <v>0</v>
      </c>
      <c r="AF29" s="2"/>
      <c r="AG29" s="2"/>
      <c r="AH29" s="2"/>
      <c r="AI29" s="2"/>
      <c r="AJ29" s="2"/>
      <c r="AK29" s="2"/>
      <c r="AL29" s="2"/>
      <c r="AM29" s="2"/>
      <c r="AN29" s="4">
        <f t="shared" si="7"/>
        <v>0</v>
      </c>
      <c r="AO29" s="5">
        <f t="shared" si="8"/>
        <v>0</v>
      </c>
      <c r="AP29" s="5"/>
      <c r="AQ29" s="5">
        <f t="shared" si="9"/>
        <v>0</v>
      </c>
      <c r="AR29" s="5">
        <f t="shared" si="10"/>
        <v>0</v>
      </c>
      <c r="AS29" s="4">
        <f t="shared" si="11"/>
        <v>0</v>
      </c>
      <c r="AT29" s="2"/>
      <c r="AU29" s="4"/>
      <c r="AV29" s="20">
        <f t="shared" si="12"/>
        <v>0</v>
      </c>
      <c r="AW29" s="5"/>
      <c r="AX29" s="20">
        <f t="shared" si="13"/>
        <v>0</v>
      </c>
      <c r="AY29" s="5">
        <f t="shared" si="14"/>
        <v>0</v>
      </c>
      <c r="AZ29" s="2"/>
      <c r="BA29" s="4"/>
      <c r="BB29" s="5"/>
    </row>
    <row r="30" spans="1:54" x14ac:dyDescent="0.25">
      <c r="A30" s="4" t="s">
        <v>228</v>
      </c>
      <c r="B30" s="2" t="s">
        <v>106</v>
      </c>
      <c r="C30" s="4" t="s">
        <v>83</v>
      </c>
      <c r="D30" s="5">
        <v>100243255883</v>
      </c>
      <c r="E30" s="4"/>
      <c r="F30" s="4"/>
      <c r="G30" s="4"/>
      <c r="H30" s="5">
        <f t="shared" si="0"/>
        <v>0</v>
      </c>
      <c r="I30" s="4"/>
      <c r="J30" s="4"/>
      <c r="K30" s="4"/>
      <c r="L30" s="4"/>
      <c r="M30" s="4"/>
      <c r="N30" s="4"/>
      <c r="O30" s="4"/>
      <c r="P30" s="4"/>
      <c r="Q30" s="26">
        <f t="shared" si="1"/>
        <v>0</v>
      </c>
      <c r="R30" s="26">
        <f t="shared" si="2"/>
        <v>0</v>
      </c>
      <c r="S30" s="4"/>
      <c r="T30" s="4"/>
      <c r="U30" s="4"/>
      <c r="V30" s="17">
        <f t="shared" si="3"/>
        <v>0</v>
      </c>
      <c r="W30" s="26">
        <f t="shared" si="4"/>
        <v>0</v>
      </c>
      <c r="X30" s="4"/>
      <c r="Y30" s="4"/>
      <c r="Z30" s="4"/>
      <c r="AA30" s="26">
        <f t="shared" si="5"/>
        <v>0</v>
      </c>
      <c r="AB30" s="2"/>
      <c r="AC30" s="2"/>
      <c r="AD30" s="2"/>
      <c r="AE30" s="4">
        <f t="shared" si="6"/>
        <v>0</v>
      </c>
      <c r="AF30" s="2"/>
      <c r="AG30" s="2"/>
      <c r="AH30" s="2"/>
      <c r="AI30" s="2"/>
      <c r="AJ30" s="2"/>
      <c r="AK30" s="2"/>
      <c r="AL30" s="2"/>
      <c r="AM30" s="2"/>
      <c r="AN30" s="4">
        <f t="shared" si="7"/>
        <v>0</v>
      </c>
      <c r="AO30" s="5">
        <f t="shared" si="8"/>
        <v>0</v>
      </c>
      <c r="AP30" s="5"/>
      <c r="AQ30" s="5">
        <f t="shared" si="9"/>
        <v>0</v>
      </c>
      <c r="AR30" s="5">
        <f t="shared" si="10"/>
        <v>0</v>
      </c>
      <c r="AS30" s="4">
        <f t="shared" si="11"/>
        <v>0</v>
      </c>
      <c r="AT30" s="2"/>
      <c r="AU30" s="4"/>
      <c r="AV30" s="20">
        <f t="shared" si="12"/>
        <v>0</v>
      </c>
      <c r="AW30" s="5"/>
      <c r="AX30" s="20">
        <f t="shared" si="13"/>
        <v>0</v>
      </c>
      <c r="AY30" s="5">
        <f t="shared" si="14"/>
        <v>0</v>
      </c>
      <c r="AZ30" s="2"/>
      <c r="BA30" s="4"/>
      <c r="BB30" s="5"/>
    </row>
    <row r="31" spans="1:54" x14ac:dyDescent="0.25">
      <c r="A31" s="4" t="s">
        <v>276</v>
      </c>
      <c r="B31" s="4" t="s">
        <v>278</v>
      </c>
      <c r="C31" s="4" t="s">
        <v>66</v>
      </c>
      <c r="D31" s="5">
        <v>100243255861</v>
      </c>
      <c r="E31" s="4"/>
      <c r="F31" s="4"/>
      <c r="G31" s="4"/>
      <c r="H31" s="5">
        <f t="shared" si="0"/>
        <v>0</v>
      </c>
      <c r="I31" s="4"/>
      <c r="J31" s="4"/>
      <c r="K31" s="4"/>
      <c r="L31" s="4"/>
      <c r="M31" s="4"/>
      <c r="N31" s="4"/>
      <c r="O31" s="4"/>
      <c r="P31" s="4"/>
      <c r="Q31" s="26">
        <f t="shared" si="1"/>
        <v>0</v>
      </c>
      <c r="R31" s="26">
        <f t="shared" si="2"/>
        <v>0</v>
      </c>
      <c r="S31" s="4"/>
      <c r="T31" s="4"/>
      <c r="U31" s="4"/>
      <c r="V31" s="17">
        <f t="shared" si="3"/>
        <v>0</v>
      </c>
      <c r="W31" s="26">
        <f t="shared" si="4"/>
        <v>0</v>
      </c>
      <c r="X31" s="4"/>
      <c r="Y31" s="4"/>
      <c r="Z31" s="4"/>
      <c r="AA31" s="26">
        <f t="shared" si="5"/>
        <v>0</v>
      </c>
      <c r="AB31" s="4"/>
      <c r="AC31" s="4"/>
      <c r="AD31" s="4"/>
      <c r="AE31" s="4">
        <f t="shared" si="6"/>
        <v>0</v>
      </c>
      <c r="AF31" s="4"/>
      <c r="AG31" s="4"/>
      <c r="AH31" s="4"/>
      <c r="AI31" s="4"/>
      <c r="AJ31" s="4"/>
      <c r="AK31" s="4"/>
      <c r="AL31" s="4"/>
      <c r="AM31" s="4"/>
      <c r="AN31" s="4">
        <f t="shared" si="7"/>
        <v>0</v>
      </c>
      <c r="AO31" s="5">
        <f t="shared" si="8"/>
        <v>0</v>
      </c>
      <c r="AP31" s="5"/>
      <c r="AQ31" s="5">
        <f t="shared" si="9"/>
        <v>0</v>
      </c>
      <c r="AR31" s="5">
        <f t="shared" si="10"/>
        <v>0</v>
      </c>
      <c r="AS31" s="4">
        <f t="shared" si="11"/>
        <v>0</v>
      </c>
      <c r="AT31" s="4"/>
      <c r="AU31" s="4"/>
      <c r="AV31" s="20">
        <f t="shared" si="12"/>
        <v>0</v>
      </c>
      <c r="AW31" s="5"/>
      <c r="AX31" s="20">
        <f t="shared" si="13"/>
        <v>0</v>
      </c>
      <c r="AY31" s="5">
        <f t="shared" si="14"/>
        <v>0</v>
      </c>
      <c r="AZ31" s="4"/>
      <c r="BA31" s="4"/>
      <c r="BB31" s="5"/>
    </row>
    <row r="32" spans="1:54" x14ac:dyDescent="0.25">
      <c r="AE32" s="4">
        <f t="shared" si="6"/>
        <v>0</v>
      </c>
    </row>
  </sheetData>
  <mergeCells count="5">
    <mergeCell ref="AB1:AM1"/>
    <mergeCell ref="E1:H1"/>
    <mergeCell ref="K1:Q1"/>
    <mergeCell ref="S1:U1"/>
    <mergeCell ref="X1:Y1"/>
  </mergeCells>
  <pageMargins left="0.7" right="0.7" top="0.75" bottom="0.75" header="0.3" footer="0.3"/>
  <pageSetup paperSize="0" orientation="portrait" horizontalDpi="0" verticalDpi="0" copies="0"/>
  <ignoredErrors>
    <ignoredError sqref="H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 Data</vt:lpstr>
      <vt:lpstr>Salary data</vt:lpstr>
      <vt:lpstr>Income Tax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sunand goel</cp:lastModifiedBy>
  <dcterms:created xsi:type="dcterms:W3CDTF">2021-09-08T16:06:18Z</dcterms:created>
  <dcterms:modified xsi:type="dcterms:W3CDTF">2021-09-11T19:50:38Z</dcterms:modified>
</cp:coreProperties>
</file>