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1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Ex4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3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4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5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tudy\STAT\"/>
    </mc:Choice>
  </mc:AlternateContent>
  <xr:revisionPtr revIDLastSave="0" documentId="13_ncr:1_{A4FB3331-9BA2-45A5-80F1-FEBB63832DCC}" xr6:coauthVersionLast="47" xr6:coauthVersionMax="47" xr10:uidLastSave="{00000000-0000-0000-0000-000000000000}"/>
  <bookViews>
    <workbookView xWindow="-108" yWindow="-108" windowWidth="23256" windowHeight="12456" firstSheet="2" activeTab="2" xr2:uid="{D8252378-AFA5-4636-92CE-026A45AC12B6}"/>
  </bookViews>
  <sheets>
    <sheet name="measure of central tendency" sheetId="1" r:id="rId1"/>
    <sheet name="percentaile or quartiles" sheetId="8" r:id="rId2"/>
    <sheet name="CORELATION &amp; COVARIANCE" sheetId="9" r:id="rId3"/>
    <sheet name="measure of dispersion" sheetId="2" r:id="rId4"/>
    <sheet name="statestic que" sheetId="3" r:id="rId5"/>
    <sheet name="skewness or kurtosis" sheetId="7" r:id="rId6"/>
  </sheets>
  <definedNames>
    <definedName name="_xlchart.v1.0" hidden="1">'statestic que'!$B$319:$B$325</definedName>
    <definedName name="_xlchart.v1.1" hidden="1">'statestic que'!$C$318</definedName>
    <definedName name="_xlchart.v1.10" hidden="1">'statestic que'!$C$193</definedName>
    <definedName name="_xlchart.v1.11" hidden="1">'statestic que'!$C$194:$C$197</definedName>
    <definedName name="_xlchart.v1.2" hidden="1">'statestic que'!$C$319:$C$325</definedName>
    <definedName name="_xlchart.v1.3" hidden="1">'statestic que'!$B$257:$B$262</definedName>
    <definedName name="_xlchart.v1.4" hidden="1">'statestic que'!$C$256</definedName>
    <definedName name="_xlchart.v1.5" hidden="1">'statestic que'!$C$257:$C$262</definedName>
    <definedName name="_xlchart.v1.6" hidden="1">'statestic que'!$B$155:$B$163</definedName>
    <definedName name="_xlchart.v1.7" hidden="1">'statestic que'!$C$154</definedName>
    <definedName name="_xlchart.v1.8" hidden="1">'statestic que'!$C$155:$C$163</definedName>
    <definedName name="_xlchart.v1.9" hidden="1">'statestic que'!$B$194:$B$197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4" i="3" l="1"/>
  <c r="C100" i="2"/>
  <c r="H59" i="9"/>
  <c r="G58" i="9"/>
  <c r="D488" i="8" l="1"/>
  <c r="D490" i="8"/>
  <c r="D489" i="8"/>
  <c r="D481" i="8"/>
  <c r="D480" i="8"/>
  <c r="D479" i="8"/>
  <c r="F382" i="8"/>
  <c r="F381" i="8"/>
  <c r="F380" i="8"/>
  <c r="F371" i="8"/>
  <c r="F373" i="8"/>
  <c r="F372" i="8"/>
  <c r="F263" i="8"/>
  <c r="F262" i="8"/>
  <c r="F261" i="8"/>
  <c r="F253" i="8"/>
  <c r="F251" i="8"/>
  <c r="F252" i="8"/>
  <c r="E138" i="8"/>
  <c r="E151" i="8"/>
  <c r="E150" i="8"/>
  <c r="E149" i="8"/>
  <c r="E140" i="8"/>
  <c r="E139" i="8"/>
  <c r="G26" i="8"/>
  <c r="G25" i="8"/>
  <c r="G24" i="8"/>
  <c r="G23" i="8"/>
  <c r="G15" i="8"/>
  <c r="G14" i="8"/>
  <c r="G13" i="8"/>
  <c r="B63" i="7"/>
  <c r="B20" i="7"/>
  <c r="D104" i="3"/>
  <c r="C198" i="2"/>
  <c r="C129" i="2"/>
  <c r="C78" i="2"/>
  <c r="C74" i="2"/>
  <c r="C52" i="2"/>
  <c r="C48" i="2"/>
  <c r="C11" i="1"/>
  <c r="B175" i="7" l="1"/>
  <c r="B171" i="7"/>
  <c r="B139" i="7"/>
  <c r="B135" i="7"/>
  <c r="B105" i="7"/>
  <c r="B101" i="7"/>
  <c r="B69" i="7"/>
  <c r="B25" i="7"/>
  <c r="C397" i="3" l="1"/>
  <c r="C398" i="3"/>
  <c r="C399" i="3"/>
  <c r="C391" i="3"/>
  <c r="C390" i="3"/>
  <c r="C389" i="3"/>
  <c r="C334" i="3"/>
  <c r="B254" i="3"/>
  <c r="B253" i="3"/>
  <c r="B191" i="3"/>
  <c r="B190" i="3"/>
  <c r="C76" i="3"/>
  <c r="C75" i="3"/>
  <c r="C25" i="3"/>
  <c r="C24" i="3"/>
  <c r="C317" i="3"/>
  <c r="C316" i="3"/>
  <c r="C274" i="3" l="1"/>
  <c r="C210" i="3"/>
  <c r="D106" i="3"/>
  <c r="C98" i="3"/>
  <c r="C92" i="3"/>
  <c r="C48" i="3"/>
  <c r="C42" i="3"/>
  <c r="C192" i="2"/>
  <c r="C186" i="2"/>
  <c r="C164" i="2"/>
  <c r="C159" i="2"/>
  <c r="C154" i="2"/>
  <c r="C23" i="2"/>
  <c r="C121" i="2"/>
  <c r="C92" i="2"/>
  <c r="C70" i="2"/>
  <c r="C27" i="2"/>
  <c r="C44" i="2"/>
  <c r="C19" i="2"/>
  <c r="C39" i="1"/>
  <c r="C37" i="1"/>
  <c r="C35" i="1"/>
  <c r="C24" i="1"/>
  <c r="C22" i="1"/>
  <c r="C20" i="1"/>
  <c r="C9" i="1"/>
  <c r="C7" i="1"/>
  <c r="D108" i="3" l="1"/>
</calcChain>
</file>

<file path=xl/sharedStrings.xml><?xml version="1.0" encoding="utf-8"?>
<sst xmlns="http://schemas.openxmlformats.org/spreadsheetml/2006/main" count="443" uniqueCount="293">
  <si>
    <t>week 1</t>
  </si>
  <si>
    <t>week 2</t>
  </si>
  <si>
    <t xml:space="preserve">week 3 </t>
  </si>
  <si>
    <t xml:space="preserve">q-1 mean </t>
  </si>
  <si>
    <t>median</t>
  </si>
  <si>
    <t>mode</t>
  </si>
  <si>
    <t>mean</t>
  </si>
  <si>
    <t>DAY 1</t>
  </si>
  <si>
    <t xml:space="preserve">DAY 2 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</si>
  <si>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</si>
  <si>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</si>
  <si>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</si>
  <si>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</si>
  <si>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</si>
  <si>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</si>
  <si>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</si>
  <si>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</si>
  <si>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WHAT IS THE RANGE OF THE PRODUCTION OUTPUT FOR THE MACHINE?</t>
  </si>
  <si>
    <t>Q-1</t>
  </si>
  <si>
    <t>RANGE:</t>
  </si>
  <si>
    <t>RANGE</t>
  </si>
  <si>
    <t>Q-2 WHAT IS THE VARIANCE OF THE PRODUCTION OUTPUT FOR THE MACHINE?</t>
  </si>
  <si>
    <t>VARIANCE</t>
  </si>
  <si>
    <t>Q-3  WHAT IS THE SD OF THE PRODUCTION OUTPUT FOR THE MACHINE?</t>
  </si>
  <si>
    <t>SD</t>
  </si>
  <si>
    <t>UNITS</t>
  </si>
  <si>
    <t xml:space="preserve">    Q-1    QUESTION ON MEASURE OF DISPERSION</t>
  </si>
  <si>
    <t xml:space="preserve">Q-2) </t>
  </si>
  <si>
    <t>DATA:</t>
  </si>
  <si>
    <t>LET'S CONSIDER THE Daily sales for the past 30 days:</t>
  </si>
  <si>
    <t>Q-1 WHAT IS THE RANGE OF THE DAILY SALES?</t>
  </si>
  <si>
    <t>Q-2  WHAT IS THE VARIOUS OF THE DAILY SALES?</t>
  </si>
  <si>
    <t>Q-3  WHAT IS THE SD OF THE DAILY SALES?</t>
  </si>
  <si>
    <t>Q-3)</t>
  </si>
  <si>
    <t>LET'S CONSIDER THE DELIVERY TIMES FOR A SAMPLE OF 50 SHIPMENTS:</t>
  </si>
  <si>
    <t>Q-1 WHAT IS THE RANGE OF DELIVERY TIMES?</t>
  </si>
  <si>
    <t>Q-2  WHAT IS THE VARIANCE OF DELIVERY TIMES?</t>
  </si>
  <si>
    <t>Q-3  WHAT IS THE SD OF DELIVERY TIMES?</t>
  </si>
  <si>
    <t>DATA</t>
  </si>
  <si>
    <t>LET'S CONSIDER THE MONTHLY REVENUE FOR THE PAST 12 MONTHS:</t>
  </si>
  <si>
    <t>Q-1 MEASURE OF CENTRAL TEDENCY : WHAT IS THE AVG MONTHLY REVENUE FOR THE PRODUCT</t>
  </si>
  <si>
    <t>Q-2</t>
  </si>
  <si>
    <t>Q-3</t>
  </si>
  <si>
    <t>MEAN</t>
  </si>
  <si>
    <t>Q-4 )</t>
  </si>
  <si>
    <t>q-5)</t>
  </si>
  <si>
    <t>LET'S CONSIDER THE SATISFACTION RATING FROM 50 CUSTOMERS.</t>
  </si>
  <si>
    <t>Q-1  WHAT IS THE AVERAGE SATISFACTION RATING?</t>
  </si>
  <si>
    <t>MEASURE OF CENTRAL TENDENCY</t>
  </si>
  <si>
    <t>MEASURE OF DISPERSION</t>
  </si>
  <si>
    <t>Q-2   WHAT IS THE SD  SATISFACTION RATING?</t>
  </si>
  <si>
    <t>Q-2  MEASURE OF DISPERSION  : WHAT IS THE RANGE  MONTHLY REVENUE FOR THE PRODUCT</t>
  </si>
  <si>
    <t>Q-6)</t>
  </si>
  <si>
    <t>LET'S  CONSIDER THE WAIT TIMES FOR A SAMPLE OF 100 RANDMLY SELECTED CUSTOMER CALLS</t>
  </si>
  <si>
    <t>Q-1 MEASURE OF CENTRAL TED: WHAT IS THE AVGV WAIT TIME FOR CUSTOMERS AT THE CALL CENTER?</t>
  </si>
  <si>
    <t>Q-2 MEASURE OF DISPERSION : WHAT IS THE RANGE  WAIT TIME FOR CUSTOMERS AT THE CALL CENTER?</t>
  </si>
  <si>
    <t>Q-3 MEASURE OF DISPERSION : WHAT IS THE SD WAIT TIME FOR CUSTOMERS AT THE CALL CENTER?</t>
  </si>
  <si>
    <t>Q-7</t>
  </si>
  <si>
    <t>LET'S CONSIDER THE FUEL  EFFICIENCY FOR A SAMPLE OF 50 VEHICLE MODEL?</t>
  </si>
  <si>
    <t>MODEL A</t>
  </si>
  <si>
    <t>MODEL B</t>
  </si>
  <si>
    <t>MODEL C</t>
  </si>
  <si>
    <t>MODEL E</t>
  </si>
  <si>
    <t>MODEL D</t>
  </si>
  <si>
    <t>Q-1 MEASURE OF TED: WHAT IS THE AVG FUEL EFFICIENCY FOR EACH VEHICLE MODEL?</t>
  </si>
  <si>
    <t>AVG</t>
  </si>
  <si>
    <t>Q-2 MEASURE OF DISPERSION: WHAT IS THE RANGE FUEL EFFICIENCY FOR EACH VEHICLE MODEL?</t>
  </si>
  <si>
    <t>Q-3 MEASURE OF DISPERSION: WHAT IS THE VARIANCE FUEL EFFICIENCY FOR EACH VEHICLE MODEL?</t>
  </si>
  <si>
    <t>MORE STATISTIC QUESTION</t>
  </si>
  <si>
    <t>Q-8)</t>
  </si>
  <si>
    <t>LET'S CONSIDER THE AGES OF 100 EMPLOYEES</t>
  </si>
  <si>
    <t>q-1  FREQUNCY DISTRIBUTION: CREATE A FREQUENCY DISTRIBUTION TABLE FOR THE AGES OF THE EMPLOYEE..</t>
  </si>
  <si>
    <t>Q-2  MODE: WHAT IS THE MODE (MOST COLUMN AGE) AMONG THE EMPLKOYEES?</t>
  </si>
  <si>
    <t>MODE</t>
  </si>
  <si>
    <t>Q-3  MEDIAN: WHAT IS THE MEDIAN  AMONG THE EMPLKOYEES?</t>
  </si>
  <si>
    <t>MEDIAN</t>
  </si>
  <si>
    <t>Q-9)</t>
  </si>
  <si>
    <t>LET'S CONSIDER THE PURCHASE AMOUNTS (IN DOLLARS) FOR A SAMPLE OF 50 CUSTOMERS :</t>
  </si>
  <si>
    <t>Q-1  FREQUNCY DISTRIBUTION: CREATE A  FREQUNCY DISTRIBUTION TABLE FOR THE PURCHASE AMOUNTS?</t>
  </si>
  <si>
    <t>Q-2 MODE: WHAT IS THE MODE AMONG THE CUSTOMERS?</t>
  </si>
  <si>
    <t>Q-3  MEDIAN : WHAT IS THE MEDIAN  PURCHASE AMOUNT AMONG THE  CUSTOMERS?</t>
  </si>
  <si>
    <t xml:space="preserve">Q-4 INTERQUARTILE RANGE : WHAT IS THE INTERQUTERTILE RANGE OF THE PARCHASE AMOUNT? </t>
  </si>
  <si>
    <t>INTERQUARTILE RANGE</t>
  </si>
  <si>
    <t>Q1</t>
  </si>
  <si>
    <t>Q3</t>
  </si>
  <si>
    <t>IQR</t>
  </si>
  <si>
    <t>Q-10)</t>
  </si>
  <si>
    <t>LET'S  CONSIDER THE TYPES OF DEFECTS AND THEIR CORRESPONDING FREQUENCIES OBSERVED IN A SAMPLE OF 200 PRODUCTS:</t>
  </si>
  <si>
    <t>DEFECT TYPE:</t>
  </si>
  <si>
    <t>A</t>
  </si>
  <si>
    <t>B</t>
  </si>
  <si>
    <t>C</t>
  </si>
  <si>
    <t>D</t>
  </si>
  <si>
    <t>E</t>
  </si>
  <si>
    <t>F</t>
  </si>
  <si>
    <t>G</t>
  </si>
  <si>
    <t>FREQUENCY</t>
  </si>
  <si>
    <t>Q-1 BAR CHAT: CREATE A BAR CHAT TO VISUALIZE THE FREQUNCY OF DIFF DEFECT TYPES.</t>
  </si>
  <si>
    <t xml:space="preserve"> Q-2 Most Common Defect: Which defect type has the highest frequency?</t>
  </si>
  <si>
    <t>ANS:</t>
  </si>
  <si>
    <t>DEFFECT TYPE  E HAVE A HIGHEST FREQUNCY</t>
  </si>
  <si>
    <t>Q-3. Histogram: Create a histogram to represent the defect frequencies.</t>
  </si>
  <si>
    <t>Data: Let's consider the satisfaction ratings from 100 customers</t>
  </si>
  <si>
    <t>Q-11)</t>
  </si>
  <si>
    <t>RATINGS</t>
  </si>
  <si>
    <t xml:space="preserve"> 1. Histogram: Create a histogram to visualize the distribution of satisfaction ratings.</t>
  </si>
  <si>
    <t xml:space="preserve"> Q-2. Mode: Which satisfaction rating has the highest frequency?</t>
  </si>
  <si>
    <t>Q-3. Bar Chart: Create a bar chart to display the frequency of each satisfaction rating.</t>
  </si>
  <si>
    <t>q-12)</t>
  </si>
  <si>
    <t xml:space="preserve">Let's conside products the monthly sales figures (in thousands of dollars) for a sample of 50 
 </t>
  </si>
  <si>
    <t>SALES</t>
  </si>
  <si>
    <t>Q-1 HISTOGRAM: CREATE A HISTOGRAM TO VISUALIZE THE SALES DISTRIBUTION ACROSS DIFFERENT PRICE RANGES.</t>
  </si>
  <si>
    <t>Q-2  MEASURE OF CENTRAL TED:WHAT IS THE AVG MONTHLY SALES FIGURES?</t>
  </si>
  <si>
    <t>Q-3  BAR CHAT: CREATE BAR CHAT TO DISPLAY FREQ SALES IN DIFF PRICES RANGE</t>
  </si>
  <si>
    <t>Q-13)</t>
  </si>
  <si>
    <t>LET'S CONSIDER THE RESPONSE TIME  FOR A SAMPLE OF 200 USER REQ.</t>
  </si>
  <si>
    <t>RESPONSE TIME</t>
  </si>
  <si>
    <t>Q-1 HISTOGRAM : TO VISUALIZE THE DISTRIBUTION OF RESPONSE TIMES.</t>
  </si>
  <si>
    <t>MAX</t>
  </si>
  <si>
    <t>MIN</t>
  </si>
  <si>
    <t>115-120</t>
  </si>
  <si>
    <t>125-130</t>
  </si>
  <si>
    <t>130-135</t>
  </si>
  <si>
    <t>135-140</t>
  </si>
  <si>
    <t>140-145</t>
  </si>
  <si>
    <t>120-125</t>
  </si>
  <si>
    <t>Bin</t>
  </si>
  <si>
    <t>More</t>
  </si>
  <si>
    <t>Frequency</t>
  </si>
  <si>
    <t>25-30</t>
  </si>
  <si>
    <t>30-35</t>
  </si>
  <si>
    <t>35-40</t>
  </si>
  <si>
    <t>40-45</t>
  </si>
  <si>
    <t>45-50</t>
  </si>
  <si>
    <t>25-35</t>
  </si>
  <si>
    <t>35-45</t>
  </si>
  <si>
    <t>45-55</t>
  </si>
  <si>
    <t>55-65</t>
  </si>
  <si>
    <t>65-75</t>
  </si>
  <si>
    <t>15-20</t>
  </si>
  <si>
    <t>20-25</t>
  </si>
  <si>
    <t>0-2</t>
  </si>
  <si>
    <t>2=4</t>
  </si>
  <si>
    <t>4=6</t>
  </si>
  <si>
    <t>Q-2 MEASURE OF CENTRAL TAND:WHAT IS THE MEDIAN RESPONSE TIME?</t>
  </si>
  <si>
    <t>Q-3 BAR CHAT: DISPLAY THE FREQ OF RESPONSE TIME WITHIN DIFF RANGE.</t>
  </si>
  <si>
    <t>Q-14)</t>
  </si>
  <si>
    <t xml:space="preserve"> CONSIDERS THE SALES FINGURES  FOR A SAMPLE OF 50 PRODUCT IN THREE REGION.</t>
  </si>
  <si>
    <t xml:space="preserve">REGION1 </t>
  </si>
  <si>
    <t>REGION2</t>
  </si>
  <si>
    <t>REGION3</t>
  </si>
  <si>
    <t>Q-1  BAR CHAT : COMPARE THE SALES FIGURES ACROSS THE THREE REGION</t>
  </si>
  <si>
    <t>Q-2  MEASURE OF CENTRAL TAND: WHAT IS THE AVG SALES FIGURES FOR EACH REGION</t>
  </si>
  <si>
    <t>REGION1</t>
  </si>
  <si>
    <t>Q-3  MEASURE OF DISPER: WHAT IS THE RANGE OF SALES  FIGURES FOR EACH REGION.</t>
  </si>
  <si>
    <t>RANG</t>
  </si>
  <si>
    <t xml:space="preserve"> Questions on Measure of Skewness and Kurtosis</t>
  </si>
  <si>
    <t xml:space="preserve"> 1) Question : A company wants to analyze the monthly returns of its investment
 portfolio to understand the distribution and risk associated with the returns.</t>
  </si>
  <si>
    <t xml:space="preserve"> Data:
 Let's consider the monthly returns (%) for the portfolio over a one-year period:</t>
  </si>
  <si>
    <t>RETURNS</t>
  </si>
  <si>
    <t>Q-1. Skewness: Calculate the skewness of the monthly returns.</t>
  </si>
  <si>
    <t>SKEWNESS</t>
  </si>
  <si>
    <t xml:space="preserve"> Q-2. Kurtosis: Calculate the kurtosis of the monthly returns.</t>
  </si>
  <si>
    <t>KURTOSIS</t>
  </si>
  <si>
    <t xml:space="preserve"> Q-3. Interpretation: Based on the skewness and kurtosis values, what can be said about the distribution of returns?</t>
  </si>
  <si>
    <t>skewnes  symmetric haii or kurtosis negative that means left skewness.</t>
  </si>
  <si>
    <t xml:space="preserve"> Question 2 : A research study wants to analyze the income distribution of a
 population to understand the level of income inequality</t>
  </si>
  <si>
    <t xml:space="preserve"> Data:
 Let's consider the monthly incomes (in thousands of dollars) of a sample of 100
 individuals</t>
  </si>
  <si>
    <t>incomes</t>
  </si>
  <si>
    <t>1. Skewness: Calculate the skewness of the income distribution.</t>
  </si>
  <si>
    <t>skwness</t>
  </si>
  <si>
    <t>2. Kurtosis: Calculate the kurtosis of the income distribution.</t>
  </si>
  <si>
    <t>kurtosis</t>
  </si>
  <si>
    <t xml:space="preserve"> 3. Interpretation: Based on the skewness and kurtosis values, what can be inferred
 about the income inequality?</t>
  </si>
  <si>
    <t xml:space="preserve"> 3) Question : A survey was conducted to analyze the satisfaction ratings of
 customers on a scale of 1 to 5 for a specific product.</t>
  </si>
  <si>
    <t xml:space="preserve"> Data:
 Let's consider the satisfaction ratings from 200 customers:</t>
  </si>
  <si>
    <t>ratings</t>
  </si>
  <si>
    <t xml:space="preserve"> 1. Skewness: Calculate the skewness of the satisfaction ratings</t>
  </si>
  <si>
    <t>skewness</t>
  </si>
  <si>
    <t xml:space="preserve"> 2. Kurtosis: Calculate the kurtosis of the satisfaction ratings</t>
  </si>
  <si>
    <t>3. Interpretation: Based on the skewness and kurtosis values, what can be inferred
 about the satisfaction ratings distribution</t>
  </si>
  <si>
    <t xml:space="preserve"> 4) Question : A study wants to analyze the distribution of house prices in a specific
 city to understand the market trends.</t>
  </si>
  <si>
    <t xml:space="preserve"> Data:
 Let's consider the house prices (in thousands of dollars) for</t>
  </si>
  <si>
    <t>1. Skewness: Calculate the skewness of the house price distribution.</t>
  </si>
  <si>
    <t xml:space="preserve"> 2. Kurtosis: Calculate the kurtosis of the house price distribution.</t>
  </si>
  <si>
    <t xml:space="preserve"> 3. Interpretation: Based on the skewness and kurtosis values, what can be inferred
 about the distribution of house prices?</t>
  </si>
  <si>
    <t>skewness  0.209219 that means symmetric distribution or kurtosis -1.03742 that means negative distribution haii</t>
  </si>
  <si>
    <t xml:space="preserve"> 5) Question : A company wants to analyze the waiting times of customers at a
 service center to improve operational efficiency</t>
  </si>
  <si>
    <t xml:space="preserve"> Data:
 Let's consider the waiting times (in minutes) for a sample of 100 customers</t>
  </si>
  <si>
    <t xml:space="preserve">skweness symmetric   distribution or kurtosis non symetric </t>
  </si>
  <si>
    <t xml:space="preserve">skweness  or kurtosis both are non symmetric distribution. </t>
  </si>
  <si>
    <t>waiting times</t>
  </si>
  <si>
    <t xml:space="preserve"> 1. Skewness: Calculate the skewness of the waiting time distribution</t>
  </si>
  <si>
    <t xml:space="preserve"> 2. Kurtosis: Calculate the kurtosis of the waiting time  distribution.</t>
  </si>
  <si>
    <t>3. Interpretation: Based on the skewness and kurtosis values, what can be inferred
 about the waiting time distribution</t>
  </si>
  <si>
    <t>skewness or kurtosis both are non symmetric</t>
  </si>
  <si>
    <t xml:space="preserve"> 1) Question : A company wants to analyze the salary distribution of its employees to
 determine the income levels at different percentiles.</t>
  </si>
  <si>
    <t>Data:
 Let's consider the monthly salaries (in thousands of dollars) of a sample of 200
 employees:</t>
  </si>
  <si>
    <t xml:space="preserve"> 1. Quartiles: Calculate the first quartile (Q1), median (Q2), and third quartile (Q3) of the
 salary distribution.</t>
  </si>
  <si>
    <t>Q2</t>
  </si>
  <si>
    <t xml:space="preserve"> 2. Percentiles: Calculate the 10th percentile, 25th percentile, 75th percentile, and 90th
 percentile of the salary distribution.</t>
  </si>
  <si>
    <t>P10</t>
  </si>
  <si>
    <t>P75</t>
  </si>
  <si>
    <t>P90</t>
  </si>
  <si>
    <t>P25</t>
  </si>
  <si>
    <t>3. Interpretation: Based on the quartiles and percentiles, what can be inferred about the
 income distribution of the employees?</t>
  </si>
  <si>
    <t>2) Question : A research study wants to analyze the weight distribution of a sample
 of individuals to assess their health and body composition</t>
  </si>
  <si>
    <t xml:space="preserve"> Data:
 Let's consider the weights (in kilograms) of a sample of 100 individuals:</t>
  </si>
  <si>
    <t>P15</t>
  </si>
  <si>
    <t>P50</t>
  </si>
  <si>
    <t>P85</t>
  </si>
  <si>
    <t xml:space="preserve"> 3) Question : A retail store wants to analyze the distribution of customer purchase
 amounts to identify their spending patterns</t>
  </si>
  <si>
    <t>P20</t>
  </si>
  <si>
    <t>P40</t>
  </si>
  <si>
    <t>P80</t>
  </si>
  <si>
    <t>P30</t>
  </si>
  <si>
    <t>P70</t>
  </si>
  <si>
    <t xml:space="preserve"> 1) Question : A marketing department wants to understand the relationship between advertising expenditure and sales revenue to assess  effectiveness of their advertising campaigns.</t>
  </si>
  <si>
    <t xml:space="preserve"> Data:
 Let's consider the monthly advertising expenditure (in thousands of dollars) and  corresponding sales revenue (in thousands of dollars) for a sample of 12 months</t>
  </si>
  <si>
    <t>Sales Revenue</t>
  </si>
  <si>
    <t>Column 1</t>
  </si>
  <si>
    <t>Column 2</t>
  </si>
  <si>
    <t>Question: Calculate the correlation coefficient between advertising expenditure and sales revenue. Interpret the value of the correlation coefficient and explain the nature of the relationship between advertising expenditure and sales revenue</t>
  </si>
  <si>
    <t xml:space="preserve"> 2) Question : An investment analyst wants to assess the relationship between the
 stock prices of two companies to identify potential investment opportunities.</t>
  </si>
  <si>
    <t>Company A</t>
  </si>
  <si>
    <t>Company B</t>
  </si>
  <si>
    <t>3) Question : A researcher wants to examine the relationship between the hours spent studying and the exam scores of a group of students</t>
  </si>
  <si>
    <t>Months</t>
  </si>
  <si>
    <t>Advertising Expenditure</t>
  </si>
  <si>
    <t>WEEK 4</t>
  </si>
  <si>
    <t>Monthly Salary</t>
  </si>
  <si>
    <t>Weights</t>
  </si>
  <si>
    <t xml:space="preserve"> Questions:
 1. Quartiles: Calculate the first quartile (Q1), median (Q2), and third quartile (Q3) of the
 weight distribution.</t>
  </si>
  <si>
    <t xml:space="preserve"> 2. Percentiles: Calculate the 15th percentile, 50th percentile, and 85th percentile of the
 weight distribution.</t>
  </si>
  <si>
    <t>3. Interpretation: Based on the quartiles and percentiles, what can be inferred about the
 weight distribution of the individuals?</t>
  </si>
  <si>
    <t xml:space="preserve">3.Purchase Amount </t>
  </si>
  <si>
    <t xml:space="preserve"> 1. Quartiles: Calculate the first quartile (Q1), median (Q2), and third quartile (Q3) of the
 purchase amount distribution.</t>
  </si>
  <si>
    <t xml:space="preserve"> 2. Percentiles: Calculate the 20th percentile, 40th percentile, and 80th percentile of the
 purchase amount distribution.</t>
  </si>
  <si>
    <t>3. Interpretation: Based on the quartiles and percentiles, what can be inferred about the
 spending patterns of the customers</t>
  </si>
  <si>
    <t xml:space="preserve"> 4) Question : A study wants to analyze the distribution of commute times of
 employees to determine the average time spent traveling to work.</t>
  </si>
  <si>
    <t>4.Commute Times</t>
  </si>
  <si>
    <t>1. Quartiles: Calculate the first quartile (Q1), median (Q2), and third quartile (Q3) of the
 commute time distribution.</t>
  </si>
  <si>
    <t xml:space="preserve"> 2. Percentiles: Calculate the 30th percentile, 50th percentile, and 70th percentile of the
 commute time distribution.</t>
  </si>
  <si>
    <t xml:space="preserve"> 3. Interpretation: Based on the quartiles and percentiles, what can be inferred about the
 average commute time of the employees</t>
  </si>
  <si>
    <t xml:space="preserve"> production process to evaluate product quality</t>
  </si>
  <si>
    <t>Rates</t>
  </si>
  <si>
    <t>1. Quartiles: Calculate the first quartile (Q1), median (Q2), and third quartile (Q3) of the
 defect rate distribution</t>
  </si>
  <si>
    <t>5) Question : A manufacturing company wants to analyze the defect rates in its</t>
  </si>
  <si>
    <t xml:space="preserve">2. Percentiles: Calculate the 25th percentile, 50th percentile, and 75th percentile of the
 defect rate distribution </t>
  </si>
  <si>
    <t>25th</t>
  </si>
  <si>
    <t>50th</t>
  </si>
  <si>
    <t>75th</t>
  </si>
  <si>
    <t>3. Interpretation: Based on the quartiles and percentiles, what can be inferred about the
 quality of the products</t>
  </si>
  <si>
    <t>5=10</t>
  </si>
  <si>
    <t>10=15</t>
  </si>
  <si>
    <t>HOUSE SPENT STUDING</t>
  </si>
  <si>
    <t>EXAM SCORE</t>
  </si>
  <si>
    <t>Q-4  MEAN: WHAT IS THE RANGE  AMONG THE EMPLKOYEES?</t>
  </si>
  <si>
    <t>The median income (Q2) is $252.5, indicating that 50% of the employees earn less than this amount and 50% earn more.</t>
  </si>
  <si>
    <t>The first quartile (Q1) is $128.75, meaning that 25% of the employees earn less than this amount.</t>
  </si>
  <si>
    <t>The third quartile (Q3) is $376.25, suggesting that 75% of the employees earn less than this amount.</t>
  </si>
  <si>
    <t>The 10th percentile income is $74.7, implying that 10% of the employees earn less than this amount.</t>
  </si>
  <si>
    <t>The 25th percentile income is $128.75, implying that 25% of the employees earn less than this amount.</t>
  </si>
  <si>
    <t>The 75th percentile income is $376.25, implying that 75% of the employees earn less than this amount.</t>
  </si>
  <si>
    <t>The 90th percentile income is $450.5, indicating that 90% of the employees earn less than this amount.</t>
  </si>
  <si>
    <t>Interpretation</t>
  </si>
  <si>
    <t>The correlation coefficient between advertising expenditure and sales revenue is 0.99921031, which is very close to 1. In this context, as advertising expenditure increases, there is a nearly perfect positive correlation with an increase in sales revenue.</t>
  </si>
  <si>
    <t>A covariance of 96.8 is positive, indicating a positive relationship between the returns of Company A and Company B.</t>
  </si>
  <si>
    <t>interpretation</t>
  </si>
  <si>
    <t>The median weight (Q2) is 267.5, indicating that 50% of the individuals weigh less than this amount and 50% weigh more.</t>
  </si>
  <si>
    <t>The first quartile (Q1) is 143.75, meaning that 25% of the individuals weigh less than this amount.</t>
  </si>
  <si>
    <t>The third quartile (Q3) is 391.25, suggesting that 75% of the individuals weigh less than this amount.</t>
  </si>
  <si>
    <t>The 15th percentile weight is 94.55, implying that 15% of the individuals weigh less than this amount.</t>
  </si>
  <si>
    <t>The 85th percentile weight is 440.75, indicating that 85% of the individuals weigh less than this amount.</t>
  </si>
  <si>
    <t>The median spending (Q2) is 292.5, indicating that 50% of the customers spend less than this amount and 50% spend more.</t>
  </si>
  <si>
    <t>The first quartile (Q1) is 156.25, meaning that 25% of the customers spend less than this amount.</t>
  </si>
  <si>
    <t>The third quartile (Q3) is 428.75, suggesting that 75% of the customers spend less than this amount.</t>
  </si>
  <si>
    <t>The 20th percentile spending is 129, implying that 20% of the customers spend less than this amount.</t>
  </si>
  <si>
    <t>The 40th percentile spending is 238, indicating that 40% of the customers spend less than this amount.</t>
  </si>
  <si>
    <t>The 80th percentile spending is 456, indicating that 80% of the customers spend less than this amount.</t>
  </si>
  <si>
    <t>The median quality score (Q2) is 0.7, indicating that 50% of the products have a quality score less than this amount, and 50% have a higher quality score.</t>
  </si>
  <si>
    <t>The first quartile (Q1) is 0.4, meaning that 25% of the products have a quality score less than this amount.</t>
  </si>
  <si>
    <t>The third quartile (Q3) is 0.9, suggesting that 75% of the products have a quality score less than this amount.</t>
  </si>
  <si>
    <t>The 25th percentile quality score is 0.4, implying that 25% of the products have a quality score less than this amount.</t>
  </si>
  <si>
    <t>The 50th percentile quality score is 0.7 (median), indicating that 50% of the products have a quality score less than this amount.</t>
  </si>
  <si>
    <t>The 75th percentile quality score is 0.9, indicating that 75% of the products have a quality score less than this amount.</t>
  </si>
  <si>
    <t>The first quartile (Q1) is 138.75, meaning that 25% of the employees have a commute time less than this amount.</t>
  </si>
  <si>
    <t>The third quartile (Q3) is 486.25, suggesting that 75% of the employees have a commute time less than this amount.</t>
  </si>
  <si>
    <t>The median commute time (Q2) is 362.5, indicating that 50% of the employees have a commute time less than this amount, and 50% have a longer commute time.</t>
  </si>
  <si>
    <t>The 30th percentile commute time is 163.5 implying that 30% of the employees have a commute time less than this amount.</t>
  </si>
  <si>
    <t>The 50th percentile commute time is 362.5, indicating that 50% of the employees have a commute time less than this amount.</t>
  </si>
  <si>
    <t>The 70th percentile commute time is 461.5 indicating that 70% of the employees have a commute time less than this amount.</t>
  </si>
  <si>
    <t>A correlation coefficient of 0.977295083 is close to 1, which suggests a very strong positive correlation between the time spent studying and the exam score.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</si>
</sst>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0" fillId="0" borderId="1" xfId="0" applyBorder="1"/>
    <xf numFmtId="0" fontId="3" fillId="0" borderId="2" xfId="0" applyFont="1" applyBorder="1" applyAlignment="1">
      <alignment horizontal="center"/>
    </xf>
    <xf numFmtId="17" fontId="0" fillId="0" borderId="0" xfId="0" applyNumberFormat="1"/>
    <xf numFmtId="16" fontId="0" fillId="0" borderId="0" xfId="0" applyNumberFormat="1"/>
    <xf numFmtId="0" fontId="0" fillId="2" borderId="0" xfId="0" applyFill="1"/>
    <xf numFmtId="0" fontId="0" fillId="3" borderId="3" xfId="0" applyFill="1" applyBorder="1"/>
    <xf numFmtId="0" fontId="0" fillId="4" borderId="3" xfId="0" applyFill="1" applyBorder="1"/>
    <xf numFmtId="0" fontId="0" fillId="5" borderId="0" xfId="0" applyFill="1"/>
    <xf numFmtId="0" fontId="1" fillId="5" borderId="0" xfId="0" applyFont="1" applyFill="1"/>
    <xf numFmtId="0" fontId="1" fillId="2" borderId="0" xfId="0" applyFont="1" applyFill="1"/>
    <xf numFmtId="0" fontId="0" fillId="6" borderId="0" xfId="0" applyFill="1"/>
    <xf numFmtId="0" fontId="0" fillId="6" borderId="0" xfId="0" applyFill="1" applyAlignment="1">
      <alignment wrapText="1"/>
    </xf>
    <xf numFmtId="0" fontId="0" fillId="0" borderId="3" xfId="0" applyBorder="1"/>
    <xf numFmtId="0" fontId="1" fillId="0" borderId="0" xfId="0" applyFont="1" applyAlignment="1">
      <alignment wrapText="1"/>
    </xf>
    <xf numFmtId="0" fontId="1" fillId="0" borderId="0" xfId="0" applyFont="1"/>
    <xf numFmtId="0" fontId="0" fillId="0" borderId="0" xfId="0" applyAlignment="1">
      <alignment wrapText="1"/>
    </xf>
    <xf numFmtId="0" fontId="0" fillId="0" borderId="0" xfId="0"/>
    <xf numFmtId="0" fontId="0" fillId="7" borderId="0" xfId="0" applyFill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544051785193518"/>
          <c:y val="0.16666666666666666"/>
          <c:w val="0.83310445569303837"/>
          <c:h val="0.71250902230971114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'statestic que'!$C$219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'statestic que'!$B$220:$B$223</c:f>
              <c:strCach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More</c:v>
                </c:pt>
              </c:strCache>
            </c:strRef>
          </c:cat>
          <c:val>
            <c:numRef>
              <c:f>'statestic que'!$C$220:$C$223</c:f>
              <c:numCache>
                <c:formatCode>General</c:formatCode>
                <c:ptCount val="4"/>
                <c:pt idx="0">
                  <c:v>8</c:v>
                </c:pt>
                <c:pt idx="1">
                  <c:v>69</c:v>
                </c:pt>
                <c:pt idx="2">
                  <c:v>23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3C-445B-9B03-58AC87422E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04804984"/>
        <c:axId val="704808944"/>
      </c:barChart>
      <c:catAx>
        <c:axId val="7048049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808944"/>
        <c:crosses val="autoZero"/>
        <c:auto val="1"/>
        <c:lblAlgn val="ctr"/>
        <c:lblOffset val="100"/>
        <c:noMultiLvlLbl val="0"/>
      </c:catAx>
      <c:valAx>
        <c:axId val="704808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804984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958133852422124"/>
          <c:y val="0.2038983050847458"/>
          <c:w val="0.81266068077793174"/>
          <c:h val="0.6593883179856755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'statestic que'!$C$284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'statestic que'!$B$285:$B$290</c:f>
              <c:strCache>
                <c:ptCount val="6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  <c:pt idx="4">
                  <c:v>50</c:v>
                </c:pt>
                <c:pt idx="5">
                  <c:v>More</c:v>
                </c:pt>
              </c:strCache>
            </c:strRef>
          </c:cat>
          <c:val>
            <c:numRef>
              <c:f>'statestic que'!$C$285:$C$290</c:f>
              <c:numCache>
                <c:formatCode>General</c:formatCode>
                <c:ptCount val="6"/>
                <c:pt idx="0">
                  <c:v>10</c:v>
                </c:pt>
                <c:pt idx="1">
                  <c:v>13</c:v>
                </c:pt>
                <c:pt idx="2">
                  <c:v>15</c:v>
                </c:pt>
                <c:pt idx="3">
                  <c:v>10</c:v>
                </c:pt>
                <c:pt idx="4">
                  <c:v>2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C1-41C2-BB4B-130ADBA6B6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98426080"/>
        <c:axId val="798426440"/>
      </c:barChart>
      <c:catAx>
        <c:axId val="7984260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426440"/>
        <c:crosses val="autoZero"/>
        <c:auto val="1"/>
        <c:lblAlgn val="ctr"/>
        <c:lblOffset val="100"/>
        <c:noMultiLvlLbl val="0"/>
      </c:catAx>
      <c:valAx>
        <c:axId val="798426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426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</a:t>
            </a:r>
            <a:r>
              <a:rPr lang="en-US" baseline="0"/>
              <a:t> CHAT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88009027280681"/>
          <c:y val="0.24875886524822696"/>
          <c:w val="0.84069061679790025"/>
          <c:h val="0.6436863610133839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'statestic que'!$C$344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'statestic que'!$B$345:$B$351</c:f>
              <c:strCache>
                <c:ptCount val="7"/>
                <c:pt idx="0">
                  <c:v>120</c:v>
                </c:pt>
                <c:pt idx="1">
                  <c:v>125</c:v>
                </c:pt>
                <c:pt idx="2">
                  <c:v>130</c:v>
                </c:pt>
                <c:pt idx="3">
                  <c:v>135</c:v>
                </c:pt>
                <c:pt idx="4">
                  <c:v>140</c:v>
                </c:pt>
                <c:pt idx="5">
                  <c:v>145</c:v>
                </c:pt>
                <c:pt idx="6">
                  <c:v>More</c:v>
                </c:pt>
              </c:strCache>
            </c:strRef>
          </c:cat>
          <c:val>
            <c:numRef>
              <c:f>'statestic que'!$C$345:$C$351</c:f>
              <c:numCache>
                <c:formatCode>General</c:formatCode>
                <c:ptCount val="7"/>
                <c:pt idx="0">
                  <c:v>6</c:v>
                </c:pt>
                <c:pt idx="1">
                  <c:v>20</c:v>
                </c:pt>
                <c:pt idx="2">
                  <c:v>24</c:v>
                </c:pt>
                <c:pt idx="3">
                  <c:v>28</c:v>
                </c:pt>
                <c:pt idx="4">
                  <c:v>15</c:v>
                </c:pt>
                <c:pt idx="5">
                  <c:v>6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5C-4D61-B8F9-E9E064D183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53570872"/>
        <c:axId val="753571232"/>
      </c:barChart>
      <c:catAx>
        <c:axId val="7535708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571232"/>
        <c:crosses val="autoZero"/>
        <c:auto val="1"/>
        <c:lblAlgn val="ctr"/>
        <c:lblOffset val="100"/>
        <c:noMultiLvlLbl val="0"/>
      </c:catAx>
      <c:valAx>
        <c:axId val="753571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570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'statestic que'!$B$361:$K$361</c:f>
              <c:numCache>
                <c:formatCode>General</c:formatCode>
                <c:ptCount val="10"/>
                <c:pt idx="0">
                  <c:v>45</c:v>
                </c:pt>
                <c:pt idx="1">
                  <c:v>35</c:v>
                </c:pt>
                <c:pt idx="2">
                  <c:v>40</c:v>
                </c:pt>
                <c:pt idx="3">
                  <c:v>38</c:v>
                </c:pt>
                <c:pt idx="4">
                  <c:v>42</c:v>
                </c:pt>
                <c:pt idx="5">
                  <c:v>37</c:v>
                </c:pt>
                <c:pt idx="6">
                  <c:v>39</c:v>
                </c:pt>
                <c:pt idx="7">
                  <c:v>43</c:v>
                </c:pt>
                <c:pt idx="8">
                  <c:v>44</c:v>
                </c:pt>
                <c:pt idx="9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ED-4D83-AD43-F5D99A74177B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'statestic que'!$B$362:$K$362</c:f>
              <c:numCache>
                <c:formatCode>General</c:formatCode>
                <c:ptCount val="10"/>
                <c:pt idx="0">
                  <c:v>32</c:v>
                </c:pt>
                <c:pt idx="1">
                  <c:v>28</c:v>
                </c:pt>
                <c:pt idx="2">
                  <c:v>30</c:v>
                </c:pt>
                <c:pt idx="3">
                  <c:v>34</c:v>
                </c:pt>
                <c:pt idx="4">
                  <c:v>33</c:v>
                </c:pt>
                <c:pt idx="5">
                  <c:v>35</c:v>
                </c:pt>
                <c:pt idx="6">
                  <c:v>31</c:v>
                </c:pt>
                <c:pt idx="7">
                  <c:v>29</c:v>
                </c:pt>
                <c:pt idx="8">
                  <c:v>36</c:v>
                </c:pt>
                <c:pt idx="9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ED-4D83-AD43-F5D99A74177B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val>
            <c:numRef>
              <c:f>'statestic que'!$B$363:$K$363</c:f>
              <c:numCache>
                <c:formatCode>General</c:formatCode>
                <c:ptCount val="10"/>
                <c:pt idx="0">
                  <c:v>40</c:v>
                </c:pt>
                <c:pt idx="1">
                  <c:v>39</c:v>
                </c:pt>
                <c:pt idx="2">
                  <c:v>42</c:v>
                </c:pt>
                <c:pt idx="3">
                  <c:v>41</c:v>
                </c:pt>
                <c:pt idx="4">
                  <c:v>38</c:v>
                </c:pt>
                <c:pt idx="5">
                  <c:v>43</c:v>
                </c:pt>
                <c:pt idx="6">
                  <c:v>45</c:v>
                </c:pt>
                <c:pt idx="7">
                  <c:v>44</c:v>
                </c:pt>
                <c:pt idx="8">
                  <c:v>41</c:v>
                </c:pt>
                <c:pt idx="9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ED-4D83-AD43-F5D99A741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85938560"/>
        <c:axId val="385937840"/>
        <c:axId val="0"/>
      </c:bar3DChart>
      <c:catAx>
        <c:axId val="385938560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937840"/>
        <c:crosses val="autoZero"/>
        <c:auto val="1"/>
        <c:lblAlgn val="ctr"/>
        <c:lblOffset val="100"/>
        <c:noMultiLvlLbl val="0"/>
      </c:catAx>
      <c:valAx>
        <c:axId val="385937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938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'statestic que'!$A$120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'statestic que'!$B$119:$H$119</c:f>
              <c:strCache>
                <c:ptCount val="7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</c:strCache>
            </c:strRef>
          </c:cat>
          <c:val>
            <c:numRef>
              <c:f>'statestic que'!$B$120:$H$120</c:f>
              <c:numCache>
                <c:formatCode>General</c:formatCode>
                <c:ptCount val="7"/>
                <c:pt idx="0">
                  <c:v>30</c:v>
                </c:pt>
                <c:pt idx="1">
                  <c:v>40</c:v>
                </c:pt>
                <c:pt idx="2">
                  <c:v>20</c:v>
                </c:pt>
                <c:pt idx="3">
                  <c:v>10</c:v>
                </c:pt>
                <c:pt idx="4">
                  <c:v>45</c:v>
                </c:pt>
                <c:pt idx="5">
                  <c:v>25</c:v>
                </c:pt>
                <c:pt idx="6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A9-4C9C-9FD8-F1BE15A067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40976928"/>
        <c:axId val="640978728"/>
      </c:barChart>
      <c:catAx>
        <c:axId val="6409769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978728"/>
        <c:crosses val="autoZero"/>
        <c:auto val="1"/>
        <c:lblAlgn val="ctr"/>
        <c:lblOffset val="100"/>
        <c:noMultiLvlLbl val="0"/>
      </c:catAx>
      <c:valAx>
        <c:axId val="640978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976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>
      <cx:tx>
        <cx:txData>
          <cx:v>HISTROGRAM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HISTROGRAM</a:t>
          </a:r>
        </a:p>
      </cx:txPr>
    </cx:title>
    <cx:plotArea>
      <cx:plotAreaRegion>
        <cx:series layoutId="clusteredColumn" uniqueId="{D286E89E-6701-47C5-99A3-A2CB9D5E26BB}">
          <cx:tx>
            <cx:txData>
              <cx:f>_xlchart.v1.1</cx:f>
              <cx:v>Frequency</cx:v>
            </cx:txData>
          </cx:tx>
          <cx:dataId val="0"/>
          <cx:layoutPr>
            <cx:aggregation/>
          </cx:layoutPr>
          <cx:axisId val="1"/>
        </cx:series>
        <cx:series layoutId="paretoLine" ownerIdx="0" uniqueId="{3B182A3B-88FB-4440-8494-DF1D2CF1793E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</cx:f>
      </cx:strDim>
      <cx:numDim type="val">
        <cx:f>_xlchart.v1.8</cx:f>
      </cx:numDim>
    </cx:data>
  </cx:chartData>
  <cx:chart>
    <cx:title pos="t" align="ctr" overlay="0">
      <cx:tx>
        <cx:txData>
          <cx:v>HISTOGRAM 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 </a:t>
          </a:r>
        </a:p>
      </cx:txPr>
    </cx:title>
    <cx:plotArea>
      <cx:plotAreaRegion>
        <cx:series layoutId="clusteredColumn" uniqueId="{0AE5C230-96F3-44DB-82B4-DE49D5F8C2BC}">
          <cx:tx>
            <cx:txData>
              <cx:f>_xlchart.v1.7</cx:f>
              <cx:v>Frequency</cx:v>
            </cx:txData>
          </cx:tx>
          <cx:dataId val="0"/>
          <cx:layoutPr>
            <cx:aggregation/>
          </cx:layoutPr>
          <cx:axisId val="1"/>
        </cx:series>
        <cx:series layoutId="paretoLine" ownerIdx="0" uniqueId="{9F11914D-99CF-4E64-9EE2-4342AF376B13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_xlchart.v1.9</cx:f>
      </cx:strDim>
      <cx:numDim type="val">
        <cx:f>_xlchart.v1.11</cx:f>
      </cx:numDim>
    </cx:data>
  </cx:chartData>
  <cx:chart>
    <cx:plotArea>
      <cx:plotAreaRegion>
        <cx:series layoutId="clusteredColumn" uniqueId="{E6B8BE70-B521-49CB-B048-2F8BFB55CBDC}">
          <cx:tx>
            <cx:txData>
              <cx:f>_xlchart.v1.10</cx:f>
              <cx:v>Frequency</cx:v>
            </cx:txData>
          </cx:tx>
          <cx:dataId val="0"/>
          <cx:layoutPr>
            <cx:aggregation/>
          </cx:layoutPr>
          <cx:axisId val="1"/>
        </cx:series>
        <cx:series layoutId="paretoLine" ownerIdx="0" uniqueId="{2783BBAD-401A-49C6-9F72-C3F363D613D1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val">
        <cx:f>_xlchart.v1.5</cx:f>
      </cx:numDim>
    </cx:data>
  </cx:chartData>
  <cx:chart>
    <cx:plotArea>
      <cx:plotAreaRegion>
        <cx:series layoutId="clusteredColumn" uniqueId="{A3E90353-2BED-4AE5-A9A1-D7925CEB5AB1}">
          <cx:tx>
            <cx:txData>
              <cx:f>_xlchart.v1.4</cx:f>
              <cx:v>Frequency</cx:v>
            </cx:txData>
          </cx:tx>
          <cx:dataId val="0"/>
          <cx:layoutPr>
            <cx:aggregation/>
          </cx:layoutPr>
          <cx:axisId val="1"/>
        </cx:series>
        <cx:series layoutId="paretoLine" ownerIdx="0" uniqueId="{029A5580-C52C-4FC9-9D1E-A5CE1067322B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.xml"/><Relationship Id="rId3" Type="http://schemas.microsoft.com/office/2014/relationships/chartEx" Target="../charts/chartEx3.xml"/><Relationship Id="rId7" Type="http://schemas.openxmlformats.org/officeDocument/2006/relationships/chart" Target="../charts/chart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openxmlformats.org/officeDocument/2006/relationships/chart" Target="../charts/chart2.xml"/><Relationship Id="rId5" Type="http://schemas.microsoft.com/office/2014/relationships/chartEx" Target="../charts/chartEx4.xml"/><Relationship Id="rId4" Type="http://schemas.openxmlformats.org/officeDocument/2006/relationships/chart" Target="../charts/chart1.xml"/><Relationship Id="rId9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</xdr:colOff>
      <xdr:row>314</xdr:row>
      <xdr:rowOff>0</xdr:rowOff>
    </xdr:from>
    <xdr:to>
      <xdr:col>11</xdr:col>
      <xdr:colOff>533400</xdr:colOff>
      <xdr:row>326</xdr:row>
      <xdr:rowOff>152400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3" name="Chart 12">
              <a:extLst>
                <a:ext uri="{FF2B5EF4-FFF2-40B4-BE49-F238E27FC236}">
                  <a16:creationId xmlns:a16="http://schemas.microsoft.com/office/drawing/2014/main" id="{CC506BC2-9EBF-CCC8-1373-0C2A8DA8FF6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985260" y="57713880"/>
              <a:ext cx="4312920" cy="2362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38100</xdr:colOff>
      <xdr:row>151</xdr:row>
      <xdr:rowOff>0</xdr:rowOff>
    </xdr:from>
    <xdr:to>
      <xdr:col>12</xdr:col>
      <xdr:colOff>15240</xdr:colOff>
      <xdr:row>164</xdr:row>
      <xdr:rowOff>99060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1" name="Chart 20">
              <a:extLst>
                <a:ext uri="{FF2B5EF4-FFF2-40B4-BE49-F238E27FC236}">
                  <a16:creationId xmlns:a16="http://schemas.microsoft.com/office/drawing/2014/main" id="{9993AF89-EA21-F4A8-B6BB-2BB5D3CDF8B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000500" y="27828240"/>
              <a:ext cx="4389120" cy="24917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</xdr:col>
      <xdr:colOff>601980</xdr:colOff>
      <xdr:row>188</xdr:row>
      <xdr:rowOff>99060</xdr:rowOff>
    </xdr:from>
    <xdr:to>
      <xdr:col>12</xdr:col>
      <xdr:colOff>99060</xdr:colOff>
      <xdr:row>201</xdr:row>
      <xdr:rowOff>137160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3" name="Chart 22">
              <a:extLst>
                <a:ext uri="{FF2B5EF4-FFF2-40B4-BE49-F238E27FC236}">
                  <a16:creationId xmlns:a16="http://schemas.microsoft.com/office/drawing/2014/main" id="{065ABCD6-3ECA-2690-CCAC-2F2BB0252AD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954780" y="34709100"/>
              <a:ext cx="4518660" cy="24307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38100</xdr:colOff>
      <xdr:row>214</xdr:row>
      <xdr:rowOff>152400</xdr:rowOff>
    </xdr:from>
    <xdr:to>
      <xdr:col>11</xdr:col>
      <xdr:colOff>419100</xdr:colOff>
      <xdr:row>228</xdr:row>
      <xdr:rowOff>15240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7A5A9C20-9A72-83D5-FF48-4794FD9DEA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426720</xdr:colOff>
      <xdr:row>251</xdr:row>
      <xdr:rowOff>129540</xdr:rowOff>
    </xdr:from>
    <xdr:to>
      <xdr:col>11</xdr:col>
      <xdr:colOff>594360</xdr:colOff>
      <xdr:row>264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7" name="Chart 26">
              <a:extLst>
                <a:ext uri="{FF2B5EF4-FFF2-40B4-BE49-F238E27FC236}">
                  <a16:creationId xmlns:a16="http://schemas.microsoft.com/office/drawing/2014/main" id="{97AF3434-EA7D-1540-0C43-5D5A309F826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779520" y="46291500"/>
              <a:ext cx="4579620" cy="22631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22860</xdr:colOff>
      <xdr:row>278</xdr:row>
      <xdr:rowOff>144780</xdr:rowOff>
    </xdr:from>
    <xdr:to>
      <xdr:col>11</xdr:col>
      <xdr:colOff>594360</xdr:colOff>
      <xdr:row>291</xdr:row>
      <xdr:rowOff>0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9D291E2B-26C7-64A5-C77A-BDD7FC5984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7620</xdr:colOff>
      <xdr:row>337</xdr:row>
      <xdr:rowOff>175260</xdr:rowOff>
    </xdr:from>
    <xdr:to>
      <xdr:col>10</xdr:col>
      <xdr:colOff>571500</xdr:colOff>
      <xdr:row>349</xdr:row>
      <xdr:rowOff>121920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561314F8-D7E2-6E36-3A6C-669446FE3B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30480</xdr:colOff>
      <xdr:row>368</xdr:row>
      <xdr:rowOff>53340</xdr:rowOff>
    </xdr:from>
    <xdr:to>
      <xdr:col>6</xdr:col>
      <xdr:colOff>472440</xdr:colOff>
      <xdr:row>382</xdr:row>
      <xdr:rowOff>121920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CDE6FD47-9506-C81E-90C5-8D46B070B3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124</xdr:row>
      <xdr:rowOff>0</xdr:rowOff>
    </xdr:from>
    <xdr:to>
      <xdr:col>6</xdr:col>
      <xdr:colOff>609600</xdr:colOff>
      <xdr:row>139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BD8F11-2FE7-073F-0945-BE604102A5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39CF5-7105-4193-80FC-484E2CFAA4D1}">
  <dimension ref="A1:J39"/>
  <sheetViews>
    <sheetView workbookViewId="0">
      <selection activeCell="E43" sqref="E43"/>
    </sheetView>
  </sheetViews>
  <sheetFormatPr defaultRowHeight="14.4" x14ac:dyDescent="0.3"/>
  <sheetData>
    <row r="1" spans="1:3" x14ac:dyDescent="0.3">
      <c r="A1" t="s">
        <v>0</v>
      </c>
      <c r="B1">
        <v>50</v>
      </c>
    </row>
    <row r="2" spans="1:3" x14ac:dyDescent="0.3">
      <c r="A2" t="s">
        <v>1</v>
      </c>
      <c r="B2">
        <v>60</v>
      </c>
    </row>
    <row r="3" spans="1:3" x14ac:dyDescent="0.3">
      <c r="A3" t="s">
        <v>2</v>
      </c>
      <c r="B3">
        <v>55</v>
      </c>
    </row>
    <row r="4" spans="1:3" x14ac:dyDescent="0.3">
      <c r="A4" t="s">
        <v>229</v>
      </c>
      <c r="B4">
        <v>70</v>
      </c>
    </row>
    <row r="7" spans="1:3" x14ac:dyDescent="0.3">
      <c r="A7" s="1" t="s">
        <v>3</v>
      </c>
      <c r="C7" s="13">
        <f>AVERAGE(B1:B4)</f>
        <v>58.75</v>
      </c>
    </row>
    <row r="8" spans="1:3" x14ac:dyDescent="0.3">
      <c r="C8" s="13"/>
    </row>
    <row r="9" spans="1:3" x14ac:dyDescent="0.3">
      <c r="A9" s="1" t="s">
        <v>4</v>
      </c>
      <c r="C9" s="13">
        <f>MEDIAN(B1:B4)</f>
        <v>57.5</v>
      </c>
    </row>
    <row r="10" spans="1:3" x14ac:dyDescent="0.3">
      <c r="C10" s="13"/>
    </row>
    <row r="11" spans="1:3" x14ac:dyDescent="0.3">
      <c r="A11" s="1" t="s">
        <v>5</v>
      </c>
      <c r="C11" s="13" t="e">
        <f>MODE(B1:B4)</f>
        <v>#N/A</v>
      </c>
    </row>
    <row r="15" spans="1:3" x14ac:dyDescent="0.3">
      <c r="A15" s="1" t="s">
        <v>41</v>
      </c>
    </row>
    <row r="17" spans="1:10" x14ac:dyDescent="0.3">
      <c r="A17">
        <v>15</v>
      </c>
      <c r="B17">
        <v>10</v>
      </c>
      <c r="C17">
        <v>20</v>
      </c>
      <c r="D17">
        <v>25</v>
      </c>
      <c r="E17">
        <v>15</v>
      </c>
      <c r="F17">
        <v>10</v>
      </c>
      <c r="G17">
        <v>30</v>
      </c>
      <c r="H17">
        <v>20</v>
      </c>
      <c r="I17">
        <v>15</v>
      </c>
      <c r="J17">
        <v>10</v>
      </c>
    </row>
    <row r="18" spans="1:10" x14ac:dyDescent="0.3">
      <c r="A18">
        <v>10</v>
      </c>
      <c r="B18">
        <v>25</v>
      </c>
      <c r="C18">
        <v>15</v>
      </c>
      <c r="D18">
        <v>20</v>
      </c>
      <c r="E18">
        <v>20</v>
      </c>
      <c r="F18">
        <v>15</v>
      </c>
      <c r="G18">
        <v>10</v>
      </c>
      <c r="H18">
        <v>10</v>
      </c>
      <c r="I18">
        <v>20</v>
      </c>
      <c r="J18">
        <v>25</v>
      </c>
    </row>
    <row r="20" spans="1:10" x14ac:dyDescent="0.3">
      <c r="A20" s="1" t="s">
        <v>6</v>
      </c>
      <c r="C20" s="13">
        <f>AVERAGE(A17:J18)</f>
        <v>17</v>
      </c>
    </row>
    <row r="21" spans="1:10" x14ac:dyDescent="0.3">
      <c r="C21" s="13"/>
    </row>
    <row r="22" spans="1:10" x14ac:dyDescent="0.3">
      <c r="A22" s="1" t="s">
        <v>4</v>
      </c>
      <c r="C22" s="13">
        <f>MEDIAN(A17:J18)</f>
        <v>15</v>
      </c>
    </row>
    <row r="23" spans="1:10" x14ac:dyDescent="0.3">
      <c r="C23" s="13"/>
    </row>
    <row r="24" spans="1:10" x14ac:dyDescent="0.3">
      <c r="A24" s="1" t="s">
        <v>5</v>
      </c>
      <c r="C24" s="13">
        <f>MODE(A17:J18)</f>
        <v>10</v>
      </c>
    </row>
    <row r="27" spans="1:10" x14ac:dyDescent="0.3">
      <c r="A27" s="1" t="s">
        <v>42</v>
      </c>
    </row>
    <row r="28" spans="1:10" x14ac:dyDescent="0.3">
      <c r="A28">
        <v>3</v>
      </c>
      <c r="B28">
        <v>2</v>
      </c>
      <c r="C28">
        <v>5</v>
      </c>
      <c r="D28">
        <v>4</v>
      </c>
      <c r="E28">
        <v>7</v>
      </c>
      <c r="F28">
        <v>2</v>
      </c>
      <c r="G28">
        <v>3</v>
      </c>
      <c r="H28">
        <v>3</v>
      </c>
      <c r="I28">
        <v>1</v>
      </c>
      <c r="J28">
        <v>6</v>
      </c>
    </row>
    <row r="29" spans="1:10" x14ac:dyDescent="0.3">
      <c r="A29">
        <v>4</v>
      </c>
      <c r="B29">
        <v>2</v>
      </c>
      <c r="C29">
        <v>3</v>
      </c>
      <c r="D29">
        <v>5</v>
      </c>
      <c r="E29">
        <v>2</v>
      </c>
      <c r="F29">
        <v>4</v>
      </c>
      <c r="G29">
        <v>2</v>
      </c>
      <c r="H29">
        <v>1</v>
      </c>
      <c r="I29">
        <v>3</v>
      </c>
      <c r="J29">
        <v>5</v>
      </c>
    </row>
    <row r="30" spans="1:10" x14ac:dyDescent="0.3">
      <c r="A30">
        <v>6</v>
      </c>
      <c r="B30">
        <v>3</v>
      </c>
      <c r="C30">
        <v>2</v>
      </c>
      <c r="D30">
        <v>1</v>
      </c>
      <c r="E30">
        <v>4</v>
      </c>
      <c r="F30">
        <v>2</v>
      </c>
      <c r="G30">
        <v>4</v>
      </c>
      <c r="H30">
        <v>5</v>
      </c>
      <c r="I30">
        <v>3</v>
      </c>
      <c r="J30">
        <v>2</v>
      </c>
    </row>
    <row r="31" spans="1:10" x14ac:dyDescent="0.3">
      <c r="A31">
        <v>7</v>
      </c>
      <c r="B31">
        <v>2</v>
      </c>
      <c r="C31">
        <v>3</v>
      </c>
      <c r="D31">
        <v>4</v>
      </c>
      <c r="E31">
        <v>5</v>
      </c>
      <c r="F31">
        <v>1</v>
      </c>
      <c r="G31">
        <v>6</v>
      </c>
      <c r="H31">
        <v>2</v>
      </c>
      <c r="I31">
        <v>4</v>
      </c>
      <c r="J31">
        <v>3</v>
      </c>
    </row>
    <row r="32" spans="1:10" x14ac:dyDescent="0.3">
      <c r="A32">
        <v>5</v>
      </c>
      <c r="B32">
        <v>3</v>
      </c>
      <c r="C32">
        <v>2</v>
      </c>
      <c r="D32">
        <v>4</v>
      </c>
      <c r="E32">
        <v>2</v>
      </c>
      <c r="F32">
        <v>6</v>
      </c>
      <c r="G32">
        <v>3</v>
      </c>
      <c r="H32">
        <v>2</v>
      </c>
      <c r="I32">
        <v>4</v>
      </c>
      <c r="J32">
        <v>5</v>
      </c>
    </row>
    <row r="35" spans="1:3" x14ac:dyDescent="0.3">
      <c r="A35" s="1" t="s">
        <v>6</v>
      </c>
      <c r="C35" s="13">
        <f>AVERAGE(A28:J32)</f>
        <v>3.44</v>
      </c>
    </row>
    <row r="36" spans="1:3" x14ac:dyDescent="0.3">
      <c r="C36" s="13"/>
    </row>
    <row r="37" spans="1:3" x14ac:dyDescent="0.3">
      <c r="A37" s="1" t="s">
        <v>4</v>
      </c>
      <c r="C37" s="13">
        <f>MEDIAN(A28:J32)</f>
        <v>3</v>
      </c>
    </row>
    <row r="38" spans="1:3" x14ac:dyDescent="0.3">
      <c r="C38" s="13"/>
    </row>
    <row r="39" spans="1:3" x14ac:dyDescent="0.3">
      <c r="A39" s="1" t="s">
        <v>5</v>
      </c>
      <c r="C39" s="13">
        <f>MODE(A28:J32)</f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71059-A5DE-4CC3-A044-E9B8D6F17191}">
  <dimension ref="A1:M593"/>
  <sheetViews>
    <sheetView zoomScaleNormal="100" workbookViewId="0">
      <selection activeCell="M403" sqref="M403"/>
    </sheetView>
  </sheetViews>
  <sheetFormatPr defaultRowHeight="14.4" x14ac:dyDescent="0.3"/>
  <sheetData>
    <row r="1" spans="1:13" x14ac:dyDescent="0.3">
      <c r="A1" s="16" t="s">
        <v>196</v>
      </c>
      <c r="B1" s="17"/>
      <c r="C1" s="17"/>
      <c r="D1" s="17"/>
      <c r="E1" s="17"/>
      <c r="F1" s="17"/>
    </row>
    <row r="2" spans="1:13" x14ac:dyDescent="0.3">
      <c r="A2" s="17"/>
      <c r="B2" s="17"/>
      <c r="C2" s="17"/>
      <c r="D2" s="17"/>
      <c r="E2" s="17"/>
      <c r="F2" s="17"/>
    </row>
    <row r="3" spans="1:13" x14ac:dyDescent="0.3">
      <c r="A3" s="17"/>
      <c r="B3" s="17"/>
      <c r="C3" s="17"/>
      <c r="D3" s="17"/>
      <c r="E3" s="17"/>
      <c r="F3" s="17"/>
    </row>
    <row r="5" spans="1:13" x14ac:dyDescent="0.3">
      <c r="A5" s="16" t="s">
        <v>197</v>
      </c>
      <c r="B5" s="17"/>
      <c r="C5" s="17"/>
      <c r="D5" s="17"/>
      <c r="E5" s="17"/>
      <c r="F5" s="17"/>
    </row>
    <row r="6" spans="1:13" x14ac:dyDescent="0.3">
      <c r="A6" s="17"/>
      <c r="B6" s="17"/>
      <c r="C6" s="17"/>
      <c r="D6" s="17"/>
      <c r="E6" s="17"/>
      <c r="F6" s="17"/>
    </row>
    <row r="9" spans="1:13" x14ac:dyDescent="0.3">
      <c r="A9" s="10" t="s">
        <v>230</v>
      </c>
      <c r="F9" s="16" t="s">
        <v>198</v>
      </c>
      <c r="G9" s="17"/>
      <c r="H9" s="17"/>
      <c r="I9" s="17"/>
      <c r="J9" s="17"/>
      <c r="K9" s="17"/>
      <c r="L9" s="17"/>
      <c r="M9" s="17"/>
    </row>
    <row r="10" spans="1:13" x14ac:dyDescent="0.3">
      <c r="A10" s="8">
        <v>40</v>
      </c>
      <c r="F10" s="17"/>
      <c r="G10" s="17"/>
      <c r="H10" s="17"/>
      <c r="I10" s="17"/>
      <c r="J10" s="17"/>
      <c r="K10" s="17"/>
      <c r="L10" s="17"/>
      <c r="M10" s="17"/>
    </row>
    <row r="11" spans="1:13" x14ac:dyDescent="0.3">
      <c r="A11" s="8">
        <v>45</v>
      </c>
    </row>
    <row r="12" spans="1:13" x14ac:dyDescent="0.3">
      <c r="A12" s="8">
        <v>50</v>
      </c>
    </row>
    <row r="13" spans="1:13" x14ac:dyDescent="0.3">
      <c r="A13" s="8">
        <v>55</v>
      </c>
      <c r="F13" t="s">
        <v>83</v>
      </c>
      <c r="G13">
        <f>QUARTILE(A10:A109,1)</f>
        <v>128.75</v>
      </c>
    </row>
    <row r="14" spans="1:13" x14ac:dyDescent="0.3">
      <c r="A14" s="8">
        <v>60</v>
      </c>
      <c r="F14" t="s">
        <v>199</v>
      </c>
      <c r="G14">
        <f>QUARTILE(A10:A109,2)</f>
        <v>252.5</v>
      </c>
    </row>
    <row r="15" spans="1:13" x14ac:dyDescent="0.3">
      <c r="A15" s="8">
        <v>62</v>
      </c>
      <c r="F15" t="s">
        <v>84</v>
      </c>
      <c r="G15">
        <f>QUARTILE(A10:A109,3)</f>
        <v>376.25</v>
      </c>
    </row>
    <row r="16" spans="1:13" x14ac:dyDescent="0.3">
      <c r="A16" s="8">
        <v>65</v>
      </c>
    </row>
    <row r="17" spans="1:11" x14ac:dyDescent="0.3">
      <c r="A17" s="8">
        <v>68</v>
      </c>
    </row>
    <row r="18" spans="1:11" x14ac:dyDescent="0.3">
      <c r="A18" s="8">
        <v>70</v>
      </c>
      <c r="F18" s="16" t="s">
        <v>200</v>
      </c>
      <c r="G18" s="17"/>
      <c r="H18" s="17"/>
      <c r="I18" s="17"/>
      <c r="J18" s="17"/>
      <c r="K18" s="17"/>
    </row>
    <row r="19" spans="1:11" x14ac:dyDescent="0.3">
      <c r="A19" s="8">
        <v>72</v>
      </c>
      <c r="F19" s="17"/>
      <c r="G19" s="17"/>
      <c r="H19" s="17"/>
      <c r="I19" s="17"/>
      <c r="J19" s="17"/>
      <c r="K19" s="17"/>
    </row>
    <row r="20" spans="1:11" x14ac:dyDescent="0.3">
      <c r="A20" s="8">
        <v>75</v>
      </c>
      <c r="F20" s="17"/>
      <c r="G20" s="17"/>
      <c r="H20" s="17"/>
      <c r="I20" s="17"/>
      <c r="J20" s="17"/>
      <c r="K20" s="17"/>
    </row>
    <row r="21" spans="1:11" ht="14.4" customHeight="1" x14ac:dyDescent="0.3">
      <c r="A21" s="8">
        <v>78</v>
      </c>
    </row>
    <row r="22" spans="1:11" x14ac:dyDescent="0.3">
      <c r="A22" s="8">
        <v>80</v>
      </c>
    </row>
    <row r="23" spans="1:11" x14ac:dyDescent="0.3">
      <c r="A23" s="8">
        <v>82</v>
      </c>
      <c r="F23" t="s">
        <v>201</v>
      </c>
      <c r="G23">
        <f>PERCENTILE(A10:A109,0.1)</f>
        <v>74.7</v>
      </c>
    </row>
    <row r="24" spans="1:11" x14ac:dyDescent="0.3">
      <c r="A24" s="8">
        <v>85</v>
      </c>
      <c r="F24" t="s">
        <v>204</v>
      </c>
      <c r="G24">
        <f>PERCENTILE(A10:A109,0.25)</f>
        <v>128.75</v>
      </c>
    </row>
    <row r="25" spans="1:11" x14ac:dyDescent="0.3">
      <c r="A25" s="8">
        <v>88</v>
      </c>
      <c r="F25" t="s">
        <v>202</v>
      </c>
      <c r="G25">
        <f>PERCENTILE(A10:A109,0.75)</f>
        <v>376.25</v>
      </c>
    </row>
    <row r="26" spans="1:11" x14ac:dyDescent="0.3">
      <c r="A26" s="8">
        <v>90</v>
      </c>
      <c r="F26" t="s">
        <v>203</v>
      </c>
      <c r="G26">
        <f>PERCENTILE(A10:A109,0.9)</f>
        <v>450.50000000000006</v>
      </c>
    </row>
    <row r="27" spans="1:11" x14ac:dyDescent="0.3">
      <c r="A27" s="8">
        <v>92</v>
      </c>
    </row>
    <row r="28" spans="1:11" x14ac:dyDescent="0.3">
      <c r="A28" s="8">
        <v>95</v>
      </c>
    </row>
    <row r="29" spans="1:11" x14ac:dyDescent="0.3">
      <c r="A29" s="8">
        <v>100</v>
      </c>
    </row>
    <row r="30" spans="1:11" ht="14.4" customHeight="1" x14ac:dyDescent="0.3">
      <c r="A30" s="8">
        <v>105</v>
      </c>
      <c r="E30" s="16" t="s">
        <v>205</v>
      </c>
      <c r="F30" s="17"/>
      <c r="G30" s="17"/>
      <c r="H30" s="17"/>
      <c r="I30" s="17"/>
      <c r="J30" s="17"/>
    </row>
    <row r="31" spans="1:11" x14ac:dyDescent="0.3">
      <c r="A31" s="8">
        <v>110</v>
      </c>
      <c r="E31" s="17"/>
      <c r="F31" s="17"/>
      <c r="G31" s="17"/>
      <c r="H31" s="17"/>
      <c r="I31" s="17"/>
      <c r="J31" s="17"/>
    </row>
    <row r="32" spans="1:11" x14ac:dyDescent="0.3">
      <c r="A32" s="8">
        <v>115</v>
      </c>
      <c r="E32" s="17"/>
      <c r="F32" s="17"/>
      <c r="G32" s="17"/>
      <c r="H32" s="17"/>
      <c r="I32" s="17"/>
      <c r="J32" s="17"/>
    </row>
    <row r="33" spans="1:5" x14ac:dyDescent="0.3">
      <c r="A33" s="8">
        <v>120</v>
      </c>
    </row>
    <row r="34" spans="1:5" x14ac:dyDescent="0.3">
      <c r="A34" s="8">
        <v>125</v>
      </c>
      <c r="E34" s="1" t="s">
        <v>268</v>
      </c>
    </row>
    <row r="35" spans="1:5" x14ac:dyDescent="0.3">
      <c r="A35" s="8">
        <v>130</v>
      </c>
    </row>
    <row r="36" spans="1:5" x14ac:dyDescent="0.3">
      <c r="A36" s="8">
        <v>135</v>
      </c>
      <c r="E36" t="s">
        <v>258</v>
      </c>
    </row>
    <row r="37" spans="1:5" x14ac:dyDescent="0.3">
      <c r="A37" s="8">
        <v>140</v>
      </c>
      <c r="E37" t="s">
        <v>259</v>
      </c>
    </row>
    <row r="38" spans="1:5" x14ac:dyDescent="0.3">
      <c r="A38" s="8">
        <v>145</v>
      </c>
      <c r="E38" t="s">
        <v>260</v>
      </c>
    </row>
    <row r="39" spans="1:5" x14ac:dyDescent="0.3">
      <c r="A39" s="8">
        <v>150</v>
      </c>
      <c r="E39" t="s">
        <v>261</v>
      </c>
    </row>
    <row r="40" spans="1:5" x14ac:dyDescent="0.3">
      <c r="A40" s="8">
        <v>155</v>
      </c>
      <c r="E40" t="s">
        <v>262</v>
      </c>
    </row>
    <row r="41" spans="1:5" ht="14.4" customHeight="1" x14ac:dyDescent="0.3">
      <c r="A41" s="8">
        <v>160</v>
      </c>
      <c r="E41" t="s">
        <v>263</v>
      </c>
    </row>
    <row r="42" spans="1:5" x14ac:dyDescent="0.3">
      <c r="A42" s="8">
        <v>165</v>
      </c>
      <c r="E42" t="s">
        <v>264</v>
      </c>
    </row>
    <row r="43" spans="1:5" x14ac:dyDescent="0.3">
      <c r="A43" s="8">
        <v>170</v>
      </c>
    </row>
    <row r="44" spans="1:5" x14ac:dyDescent="0.3">
      <c r="A44" s="8">
        <v>175</v>
      </c>
    </row>
    <row r="45" spans="1:5" x14ac:dyDescent="0.3">
      <c r="A45" s="8">
        <v>180</v>
      </c>
    </row>
    <row r="46" spans="1:5" x14ac:dyDescent="0.3">
      <c r="A46" s="8">
        <v>185</v>
      </c>
    </row>
    <row r="47" spans="1:5" x14ac:dyDescent="0.3">
      <c r="A47" s="8">
        <v>190</v>
      </c>
    </row>
    <row r="48" spans="1:5" x14ac:dyDescent="0.3">
      <c r="A48" s="8">
        <v>195</v>
      </c>
    </row>
    <row r="49" spans="1:1" x14ac:dyDescent="0.3">
      <c r="A49" s="8">
        <v>200</v>
      </c>
    </row>
    <row r="50" spans="1:1" x14ac:dyDescent="0.3">
      <c r="A50" s="8">
        <v>205</v>
      </c>
    </row>
    <row r="51" spans="1:1" x14ac:dyDescent="0.3">
      <c r="A51" s="8">
        <v>210</v>
      </c>
    </row>
    <row r="52" spans="1:1" x14ac:dyDescent="0.3">
      <c r="A52" s="8">
        <v>215</v>
      </c>
    </row>
    <row r="53" spans="1:1" ht="14.4" customHeight="1" x14ac:dyDescent="0.3">
      <c r="A53" s="8">
        <v>220</v>
      </c>
    </row>
    <row r="54" spans="1:1" x14ac:dyDescent="0.3">
      <c r="A54" s="8">
        <v>225</v>
      </c>
    </row>
    <row r="55" spans="1:1" x14ac:dyDescent="0.3">
      <c r="A55" s="8">
        <v>230</v>
      </c>
    </row>
    <row r="56" spans="1:1" x14ac:dyDescent="0.3">
      <c r="A56" s="8">
        <v>235</v>
      </c>
    </row>
    <row r="57" spans="1:1" ht="14.4" customHeight="1" x14ac:dyDescent="0.3">
      <c r="A57" s="8">
        <v>240</v>
      </c>
    </row>
    <row r="58" spans="1:1" x14ac:dyDescent="0.3">
      <c r="A58" s="8">
        <v>245</v>
      </c>
    </row>
    <row r="59" spans="1:1" x14ac:dyDescent="0.3">
      <c r="A59" s="8">
        <v>250</v>
      </c>
    </row>
    <row r="60" spans="1:1" x14ac:dyDescent="0.3">
      <c r="A60" s="8">
        <v>255</v>
      </c>
    </row>
    <row r="61" spans="1:1" x14ac:dyDescent="0.3">
      <c r="A61" s="8">
        <v>260</v>
      </c>
    </row>
    <row r="62" spans="1:1" x14ac:dyDescent="0.3">
      <c r="A62" s="8">
        <v>265</v>
      </c>
    </row>
    <row r="63" spans="1:1" x14ac:dyDescent="0.3">
      <c r="A63" s="8">
        <v>270</v>
      </c>
    </row>
    <row r="64" spans="1:1" x14ac:dyDescent="0.3">
      <c r="A64" s="8">
        <v>275</v>
      </c>
    </row>
    <row r="65" spans="1:1" x14ac:dyDescent="0.3">
      <c r="A65" s="8">
        <v>280</v>
      </c>
    </row>
    <row r="66" spans="1:1" x14ac:dyDescent="0.3">
      <c r="A66" s="8">
        <v>285</v>
      </c>
    </row>
    <row r="67" spans="1:1" x14ac:dyDescent="0.3">
      <c r="A67" s="8">
        <v>290</v>
      </c>
    </row>
    <row r="68" spans="1:1" x14ac:dyDescent="0.3">
      <c r="A68" s="8">
        <v>295</v>
      </c>
    </row>
    <row r="69" spans="1:1" x14ac:dyDescent="0.3">
      <c r="A69" s="8">
        <v>300</v>
      </c>
    </row>
    <row r="70" spans="1:1" x14ac:dyDescent="0.3">
      <c r="A70" s="8">
        <v>305</v>
      </c>
    </row>
    <row r="71" spans="1:1" x14ac:dyDescent="0.3">
      <c r="A71" s="8">
        <v>310</v>
      </c>
    </row>
    <row r="72" spans="1:1" x14ac:dyDescent="0.3">
      <c r="A72" s="8">
        <v>315</v>
      </c>
    </row>
    <row r="73" spans="1:1" x14ac:dyDescent="0.3">
      <c r="A73" s="8">
        <v>320</v>
      </c>
    </row>
    <row r="74" spans="1:1" x14ac:dyDescent="0.3">
      <c r="A74" s="8">
        <v>325</v>
      </c>
    </row>
    <row r="75" spans="1:1" ht="14.4" customHeight="1" x14ac:dyDescent="0.3">
      <c r="A75" s="8">
        <v>330</v>
      </c>
    </row>
    <row r="76" spans="1:1" x14ac:dyDescent="0.3">
      <c r="A76" s="8">
        <v>335</v>
      </c>
    </row>
    <row r="77" spans="1:1" x14ac:dyDescent="0.3">
      <c r="A77" s="8">
        <v>340</v>
      </c>
    </row>
    <row r="78" spans="1:1" x14ac:dyDescent="0.3">
      <c r="A78" s="8">
        <v>345</v>
      </c>
    </row>
    <row r="79" spans="1:1" x14ac:dyDescent="0.3">
      <c r="A79" s="8">
        <v>350</v>
      </c>
    </row>
    <row r="80" spans="1:1" x14ac:dyDescent="0.3">
      <c r="A80" s="8">
        <v>355</v>
      </c>
    </row>
    <row r="81" spans="1:1" x14ac:dyDescent="0.3">
      <c r="A81" s="8">
        <v>360</v>
      </c>
    </row>
    <row r="82" spans="1:1" x14ac:dyDescent="0.3">
      <c r="A82" s="8">
        <v>365</v>
      </c>
    </row>
    <row r="83" spans="1:1" x14ac:dyDescent="0.3">
      <c r="A83" s="8">
        <v>370</v>
      </c>
    </row>
    <row r="84" spans="1:1" ht="14.4" customHeight="1" x14ac:dyDescent="0.3">
      <c r="A84" s="8">
        <v>375</v>
      </c>
    </row>
    <row r="85" spans="1:1" x14ac:dyDescent="0.3">
      <c r="A85" s="8">
        <v>380</v>
      </c>
    </row>
    <row r="86" spans="1:1" x14ac:dyDescent="0.3">
      <c r="A86" s="8">
        <v>385</v>
      </c>
    </row>
    <row r="87" spans="1:1" x14ac:dyDescent="0.3">
      <c r="A87" s="8">
        <v>390</v>
      </c>
    </row>
    <row r="88" spans="1:1" x14ac:dyDescent="0.3">
      <c r="A88" s="8">
        <v>395</v>
      </c>
    </row>
    <row r="89" spans="1:1" x14ac:dyDescent="0.3">
      <c r="A89" s="8">
        <v>400</v>
      </c>
    </row>
    <row r="90" spans="1:1" x14ac:dyDescent="0.3">
      <c r="A90" s="8">
        <v>405</v>
      </c>
    </row>
    <row r="91" spans="1:1" x14ac:dyDescent="0.3">
      <c r="A91" s="8">
        <v>410</v>
      </c>
    </row>
    <row r="92" spans="1:1" x14ac:dyDescent="0.3">
      <c r="A92" s="8">
        <v>415</v>
      </c>
    </row>
    <row r="93" spans="1:1" x14ac:dyDescent="0.3">
      <c r="A93" s="8">
        <v>420</v>
      </c>
    </row>
    <row r="94" spans="1:1" ht="14.4" customHeight="1" x14ac:dyDescent="0.3">
      <c r="A94" s="8">
        <v>425</v>
      </c>
    </row>
    <row r="95" spans="1:1" x14ac:dyDescent="0.3">
      <c r="A95" s="8">
        <v>430</v>
      </c>
    </row>
    <row r="96" spans="1:1" x14ac:dyDescent="0.3">
      <c r="A96" s="8">
        <v>435</v>
      </c>
    </row>
    <row r="97" spans="1:1" x14ac:dyDescent="0.3">
      <c r="A97" s="8">
        <v>440</v>
      </c>
    </row>
    <row r="98" spans="1:1" x14ac:dyDescent="0.3">
      <c r="A98" s="8">
        <v>445</v>
      </c>
    </row>
    <row r="99" spans="1:1" x14ac:dyDescent="0.3">
      <c r="A99" s="8">
        <v>450</v>
      </c>
    </row>
    <row r="100" spans="1:1" x14ac:dyDescent="0.3">
      <c r="A100" s="8">
        <v>455</v>
      </c>
    </row>
    <row r="101" spans="1:1" x14ac:dyDescent="0.3">
      <c r="A101" s="8">
        <v>460</v>
      </c>
    </row>
    <row r="102" spans="1:1" x14ac:dyDescent="0.3">
      <c r="A102" s="8">
        <v>465</v>
      </c>
    </row>
    <row r="103" spans="1:1" x14ac:dyDescent="0.3">
      <c r="A103" s="8">
        <v>470</v>
      </c>
    </row>
    <row r="104" spans="1:1" x14ac:dyDescent="0.3">
      <c r="A104" s="8">
        <v>475</v>
      </c>
    </row>
    <row r="105" spans="1:1" x14ac:dyDescent="0.3">
      <c r="A105" s="8">
        <v>480</v>
      </c>
    </row>
    <row r="106" spans="1:1" x14ac:dyDescent="0.3">
      <c r="A106" s="8">
        <v>485</v>
      </c>
    </row>
    <row r="107" spans="1:1" ht="14.4" customHeight="1" x14ac:dyDescent="0.3">
      <c r="A107" s="8">
        <v>490</v>
      </c>
    </row>
    <row r="108" spans="1:1" x14ac:dyDescent="0.3">
      <c r="A108" s="8">
        <v>495</v>
      </c>
    </row>
    <row r="109" spans="1:1" x14ac:dyDescent="0.3">
      <c r="A109" s="8">
        <v>500</v>
      </c>
    </row>
    <row r="111" spans="1:1" ht="14.4" customHeight="1" x14ac:dyDescent="0.3"/>
    <row r="124" spans="1:6" x14ac:dyDescent="0.3">
      <c r="A124" s="16" t="s">
        <v>206</v>
      </c>
      <c r="B124" s="17"/>
      <c r="C124" s="17"/>
      <c r="D124" s="17"/>
      <c r="E124" s="17"/>
      <c r="F124" s="17"/>
    </row>
    <row r="125" spans="1:6" x14ac:dyDescent="0.3">
      <c r="A125" s="17"/>
      <c r="B125" s="17"/>
      <c r="C125" s="17"/>
      <c r="D125" s="17"/>
      <c r="E125" s="17"/>
      <c r="F125" s="17"/>
    </row>
    <row r="126" spans="1:6" x14ac:dyDescent="0.3">
      <c r="A126" s="17"/>
      <c r="B126" s="17"/>
      <c r="C126" s="17"/>
      <c r="D126" s="17"/>
      <c r="E126" s="17"/>
      <c r="F126" s="17"/>
    </row>
    <row r="127" spans="1:6" ht="14.4" customHeight="1" x14ac:dyDescent="0.3"/>
    <row r="128" spans="1:6" x14ac:dyDescent="0.3">
      <c r="A128" s="16" t="s">
        <v>207</v>
      </c>
      <c r="B128" s="17"/>
      <c r="C128" s="17"/>
      <c r="D128" s="17"/>
      <c r="E128" s="17"/>
      <c r="F128" s="17"/>
    </row>
    <row r="129" spans="1:9" x14ac:dyDescent="0.3">
      <c r="A129" s="17"/>
      <c r="B129" s="17"/>
      <c r="C129" s="17"/>
      <c r="D129" s="17"/>
      <c r="E129" s="17"/>
      <c r="F129" s="17"/>
    </row>
    <row r="130" spans="1:9" x14ac:dyDescent="0.3">
      <c r="A130" s="17"/>
      <c r="B130" s="17"/>
      <c r="C130" s="17"/>
      <c r="D130" s="17"/>
      <c r="E130" s="17"/>
      <c r="F130" s="17"/>
    </row>
    <row r="133" spans="1:9" x14ac:dyDescent="0.3">
      <c r="A133" s="10" t="s">
        <v>231</v>
      </c>
    </row>
    <row r="134" spans="1:9" x14ac:dyDescent="0.3">
      <c r="A134" s="8"/>
      <c r="D134" s="16" t="s">
        <v>232</v>
      </c>
      <c r="E134" s="17"/>
      <c r="F134" s="17"/>
      <c r="G134" s="17"/>
      <c r="H134" s="17"/>
      <c r="I134" s="17"/>
    </row>
    <row r="135" spans="1:9" x14ac:dyDescent="0.3">
      <c r="A135" s="8">
        <v>55</v>
      </c>
      <c r="D135" s="17"/>
      <c r="E135" s="17"/>
      <c r="F135" s="17"/>
      <c r="G135" s="17"/>
      <c r="H135" s="17"/>
      <c r="I135" s="17"/>
    </row>
    <row r="136" spans="1:9" x14ac:dyDescent="0.3">
      <c r="A136" s="8">
        <v>60</v>
      </c>
      <c r="D136" s="17"/>
      <c r="E136" s="17"/>
      <c r="F136" s="17"/>
      <c r="G136" s="17"/>
      <c r="H136" s="17"/>
      <c r="I136" s="17"/>
    </row>
    <row r="137" spans="1:9" x14ac:dyDescent="0.3">
      <c r="A137" s="8">
        <v>62</v>
      </c>
    </row>
    <row r="138" spans="1:9" x14ac:dyDescent="0.3">
      <c r="A138" s="8">
        <v>65</v>
      </c>
      <c r="D138" t="s">
        <v>83</v>
      </c>
      <c r="E138">
        <f>QUARTILE(A133:A234,1)</f>
        <v>143.75</v>
      </c>
    </row>
    <row r="139" spans="1:9" x14ac:dyDescent="0.3">
      <c r="A139" s="8">
        <v>68</v>
      </c>
      <c r="D139" t="s">
        <v>199</v>
      </c>
      <c r="E139">
        <f>QUARTILE(A133:A234,2)</f>
        <v>267.5</v>
      </c>
    </row>
    <row r="140" spans="1:9" x14ac:dyDescent="0.3">
      <c r="A140" s="8">
        <v>70</v>
      </c>
      <c r="D140" t="s">
        <v>84</v>
      </c>
      <c r="E140">
        <f>QUARTILE(A133:A234,3)</f>
        <v>391.25</v>
      </c>
    </row>
    <row r="141" spans="1:9" x14ac:dyDescent="0.3">
      <c r="A141" s="8">
        <v>72</v>
      </c>
    </row>
    <row r="142" spans="1:9" x14ac:dyDescent="0.3">
      <c r="A142" s="8">
        <v>75</v>
      </c>
    </row>
    <row r="143" spans="1:9" x14ac:dyDescent="0.3">
      <c r="A143" s="8">
        <v>78</v>
      </c>
      <c r="D143" s="16" t="s">
        <v>233</v>
      </c>
      <c r="E143" s="17"/>
      <c r="F143" s="17"/>
      <c r="G143" s="17"/>
      <c r="H143" s="17"/>
      <c r="I143" s="17"/>
    </row>
    <row r="144" spans="1:9" x14ac:dyDescent="0.3">
      <c r="A144" s="8">
        <v>80</v>
      </c>
      <c r="D144" s="17"/>
      <c r="E144" s="17"/>
      <c r="F144" s="17"/>
      <c r="G144" s="17"/>
      <c r="H144" s="17"/>
      <c r="I144" s="17"/>
    </row>
    <row r="145" spans="1:9" x14ac:dyDescent="0.3">
      <c r="A145" s="8">
        <v>82</v>
      </c>
      <c r="D145" s="17"/>
      <c r="E145" s="17"/>
      <c r="F145" s="17"/>
      <c r="G145" s="17"/>
      <c r="H145" s="17"/>
      <c r="I145" s="17"/>
    </row>
    <row r="146" spans="1:9" x14ac:dyDescent="0.3">
      <c r="A146" s="8">
        <v>85</v>
      </c>
      <c r="D146" s="17"/>
      <c r="E146" s="17"/>
      <c r="F146" s="17"/>
      <c r="G146" s="17"/>
      <c r="H146" s="17"/>
      <c r="I146" s="17"/>
    </row>
    <row r="147" spans="1:9" x14ac:dyDescent="0.3">
      <c r="A147" s="8">
        <v>88</v>
      </c>
    </row>
    <row r="148" spans="1:9" x14ac:dyDescent="0.3">
      <c r="A148" s="8">
        <v>90</v>
      </c>
    </row>
    <row r="149" spans="1:9" x14ac:dyDescent="0.3">
      <c r="A149" s="8">
        <v>92</v>
      </c>
      <c r="D149" t="s">
        <v>208</v>
      </c>
      <c r="E149">
        <f>PERCENTILE(A133:A234,0.15)</f>
        <v>94.55</v>
      </c>
    </row>
    <row r="150" spans="1:9" x14ac:dyDescent="0.3">
      <c r="A150" s="8">
        <v>95</v>
      </c>
      <c r="D150" t="s">
        <v>209</v>
      </c>
      <c r="E150">
        <f>_xlfn.PERMUTATIONA(A133:A234,0.5)</f>
        <v>1</v>
      </c>
    </row>
    <row r="151" spans="1:9" x14ac:dyDescent="0.3">
      <c r="A151" s="8">
        <v>100</v>
      </c>
      <c r="D151" t="s">
        <v>210</v>
      </c>
      <c r="E151">
        <f>PERCENTILE(A133:A234,0.85)</f>
        <v>440.74999999999994</v>
      </c>
    </row>
    <row r="152" spans="1:9" x14ac:dyDescent="0.3">
      <c r="A152" s="8">
        <v>105</v>
      </c>
    </row>
    <row r="153" spans="1:9" x14ac:dyDescent="0.3">
      <c r="A153" s="8">
        <v>110</v>
      </c>
    </row>
    <row r="154" spans="1:9" x14ac:dyDescent="0.3">
      <c r="A154" s="8">
        <v>115</v>
      </c>
    </row>
    <row r="155" spans="1:9" x14ac:dyDescent="0.3">
      <c r="A155" s="8">
        <v>120</v>
      </c>
      <c r="D155" s="16" t="s">
        <v>234</v>
      </c>
      <c r="E155" s="17"/>
      <c r="F155" s="17"/>
      <c r="G155" s="17"/>
      <c r="H155" s="17"/>
      <c r="I155" s="17"/>
    </row>
    <row r="156" spans="1:9" x14ac:dyDescent="0.3">
      <c r="A156" s="8">
        <v>125</v>
      </c>
      <c r="D156" s="17"/>
      <c r="E156" s="17"/>
      <c r="F156" s="17"/>
      <c r="G156" s="17"/>
      <c r="H156" s="17"/>
      <c r="I156" s="17"/>
    </row>
    <row r="157" spans="1:9" x14ac:dyDescent="0.3">
      <c r="A157" s="8">
        <v>130</v>
      </c>
      <c r="D157" s="17"/>
      <c r="E157" s="17"/>
      <c r="F157" s="17"/>
      <c r="G157" s="17"/>
      <c r="H157" s="17"/>
      <c r="I157" s="17"/>
    </row>
    <row r="158" spans="1:9" x14ac:dyDescent="0.3">
      <c r="A158" s="8">
        <v>135</v>
      </c>
      <c r="D158" s="17"/>
      <c r="E158" s="17"/>
      <c r="F158" s="17"/>
      <c r="G158" s="17"/>
      <c r="H158" s="17"/>
      <c r="I158" s="17"/>
    </row>
    <row r="159" spans="1:9" x14ac:dyDescent="0.3">
      <c r="A159" s="8">
        <v>140</v>
      </c>
      <c r="D159" s="17"/>
      <c r="E159" s="17"/>
      <c r="F159" s="17"/>
      <c r="G159" s="17"/>
      <c r="H159" s="17"/>
      <c r="I159" s="17"/>
    </row>
    <row r="160" spans="1:9" x14ac:dyDescent="0.3">
      <c r="A160" s="8">
        <v>145</v>
      </c>
    </row>
    <row r="161" spans="1:4" x14ac:dyDescent="0.3">
      <c r="A161" s="8">
        <v>150</v>
      </c>
    </row>
    <row r="162" spans="1:4" x14ac:dyDescent="0.3">
      <c r="A162" s="8">
        <v>155</v>
      </c>
      <c r="D162" t="s">
        <v>269</v>
      </c>
    </row>
    <row r="163" spans="1:4" x14ac:dyDescent="0.3">
      <c r="A163" s="8">
        <v>160</v>
      </c>
    </row>
    <row r="164" spans="1:4" x14ac:dyDescent="0.3">
      <c r="A164" s="8">
        <v>165</v>
      </c>
      <c r="D164" t="s">
        <v>270</v>
      </c>
    </row>
    <row r="165" spans="1:4" x14ac:dyDescent="0.3">
      <c r="A165" s="8">
        <v>170</v>
      </c>
    </row>
    <row r="166" spans="1:4" x14ac:dyDescent="0.3">
      <c r="A166" s="8">
        <v>175</v>
      </c>
      <c r="D166" t="s">
        <v>271</v>
      </c>
    </row>
    <row r="167" spans="1:4" x14ac:dyDescent="0.3">
      <c r="A167" s="8">
        <v>180</v>
      </c>
    </row>
    <row r="168" spans="1:4" x14ac:dyDescent="0.3">
      <c r="A168" s="8">
        <v>185</v>
      </c>
      <c r="D168" t="s">
        <v>272</v>
      </c>
    </row>
    <row r="169" spans="1:4" x14ac:dyDescent="0.3">
      <c r="A169" s="8">
        <v>190</v>
      </c>
    </row>
    <row r="170" spans="1:4" x14ac:dyDescent="0.3">
      <c r="A170" s="8">
        <v>195</v>
      </c>
      <c r="D170" t="s">
        <v>273</v>
      </c>
    </row>
    <row r="171" spans="1:4" x14ac:dyDescent="0.3">
      <c r="A171" s="8">
        <v>200</v>
      </c>
    </row>
    <row r="172" spans="1:4" x14ac:dyDescent="0.3">
      <c r="A172" s="8">
        <v>205</v>
      </c>
    </row>
    <row r="173" spans="1:4" x14ac:dyDescent="0.3">
      <c r="A173" s="8">
        <v>210</v>
      </c>
    </row>
    <row r="174" spans="1:4" x14ac:dyDescent="0.3">
      <c r="A174" s="8">
        <v>215</v>
      </c>
    </row>
    <row r="175" spans="1:4" x14ac:dyDescent="0.3">
      <c r="A175" s="8">
        <v>220</v>
      </c>
    </row>
    <row r="176" spans="1:4" x14ac:dyDescent="0.3">
      <c r="A176" s="8">
        <v>225</v>
      </c>
    </row>
    <row r="177" spans="1:1" x14ac:dyDescent="0.3">
      <c r="A177" s="8">
        <v>230</v>
      </c>
    </row>
    <row r="178" spans="1:1" x14ac:dyDescent="0.3">
      <c r="A178" s="8">
        <v>235</v>
      </c>
    </row>
    <row r="179" spans="1:1" x14ac:dyDescent="0.3">
      <c r="A179" s="8">
        <v>240</v>
      </c>
    </row>
    <row r="180" spans="1:1" x14ac:dyDescent="0.3">
      <c r="A180" s="8">
        <v>245</v>
      </c>
    </row>
    <row r="181" spans="1:1" x14ac:dyDescent="0.3">
      <c r="A181" s="8">
        <v>250</v>
      </c>
    </row>
    <row r="182" spans="1:1" x14ac:dyDescent="0.3">
      <c r="A182" s="8">
        <v>255</v>
      </c>
    </row>
    <row r="183" spans="1:1" x14ac:dyDescent="0.3">
      <c r="A183" s="8">
        <v>260</v>
      </c>
    </row>
    <row r="184" spans="1:1" x14ac:dyDescent="0.3">
      <c r="A184" s="8">
        <v>265</v>
      </c>
    </row>
    <row r="185" spans="1:1" x14ac:dyDescent="0.3">
      <c r="A185" s="8">
        <v>270</v>
      </c>
    </row>
    <row r="186" spans="1:1" x14ac:dyDescent="0.3">
      <c r="A186" s="8">
        <v>275</v>
      </c>
    </row>
    <row r="187" spans="1:1" x14ac:dyDescent="0.3">
      <c r="A187" s="8">
        <v>280</v>
      </c>
    </row>
    <row r="188" spans="1:1" x14ac:dyDescent="0.3">
      <c r="A188" s="8">
        <v>285</v>
      </c>
    </row>
    <row r="189" spans="1:1" x14ac:dyDescent="0.3">
      <c r="A189" s="8">
        <v>290</v>
      </c>
    </row>
    <row r="190" spans="1:1" x14ac:dyDescent="0.3">
      <c r="A190" s="8">
        <v>295</v>
      </c>
    </row>
    <row r="191" spans="1:1" x14ac:dyDescent="0.3">
      <c r="A191" s="8">
        <v>300</v>
      </c>
    </row>
    <row r="192" spans="1:1" x14ac:dyDescent="0.3">
      <c r="A192" s="8">
        <v>305</v>
      </c>
    </row>
    <row r="193" spans="1:1" x14ac:dyDescent="0.3">
      <c r="A193" s="8">
        <v>310</v>
      </c>
    </row>
    <row r="194" spans="1:1" x14ac:dyDescent="0.3">
      <c r="A194" s="8">
        <v>315</v>
      </c>
    </row>
    <row r="195" spans="1:1" x14ac:dyDescent="0.3">
      <c r="A195" s="8">
        <v>320</v>
      </c>
    </row>
    <row r="196" spans="1:1" x14ac:dyDescent="0.3">
      <c r="A196" s="8">
        <v>325</v>
      </c>
    </row>
    <row r="197" spans="1:1" x14ac:dyDescent="0.3">
      <c r="A197" s="8">
        <v>330</v>
      </c>
    </row>
    <row r="198" spans="1:1" x14ac:dyDescent="0.3">
      <c r="A198" s="8">
        <v>335</v>
      </c>
    </row>
    <row r="199" spans="1:1" x14ac:dyDescent="0.3">
      <c r="A199" s="8">
        <v>340</v>
      </c>
    </row>
    <row r="200" spans="1:1" x14ac:dyDescent="0.3">
      <c r="A200" s="8">
        <v>345</v>
      </c>
    </row>
    <row r="201" spans="1:1" x14ac:dyDescent="0.3">
      <c r="A201" s="8">
        <v>350</v>
      </c>
    </row>
    <row r="202" spans="1:1" x14ac:dyDescent="0.3">
      <c r="A202" s="8">
        <v>355</v>
      </c>
    </row>
    <row r="203" spans="1:1" x14ac:dyDescent="0.3">
      <c r="A203" s="8">
        <v>360</v>
      </c>
    </row>
    <row r="204" spans="1:1" x14ac:dyDescent="0.3">
      <c r="A204" s="8">
        <v>365</v>
      </c>
    </row>
    <row r="205" spans="1:1" x14ac:dyDescent="0.3">
      <c r="A205" s="8">
        <v>370</v>
      </c>
    </row>
    <row r="206" spans="1:1" x14ac:dyDescent="0.3">
      <c r="A206" s="8">
        <v>375</v>
      </c>
    </row>
    <row r="207" spans="1:1" x14ac:dyDescent="0.3">
      <c r="A207" s="8">
        <v>380</v>
      </c>
    </row>
    <row r="208" spans="1:1" x14ac:dyDescent="0.3">
      <c r="A208" s="8">
        <v>385</v>
      </c>
    </row>
    <row r="209" spans="1:1" x14ac:dyDescent="0.3">
      <c r="A209" s="8">
        <v>390</v>
      </c>
    </row>
    <row r="210" spans="1:1" x14ac:dyDescent="0.3">
      <c r="A210" s="8">
        <v>395</v>
      </c>
    </row>
    <row r="211" spans="1:1" x14ac:dyDescent="0.3">
      <c r="A211" s="8">
        <v>400</v>
      </c>
    </row>
    <row r="212" spans="1:1" x14ac:dyDescent="0.3">
      <c r="A212" s="8">
        <v>405</v>
      </c>
    </row>
    <row r="213" spans="1:1" x14ac:dyDescent="0.3">
      <c r="A213" s="8">
        <v>410</v>
      </c>
    </row>
    <row r="214" spans="1:1" x14ac:dyDescent="0.3">
      <c r="A214" s="8">
        <v>415</v>
      </c>
    </row>
    <row r="215" spans="1:1" x14ac:dyDescent="0.3">
      <c r="A215" s="8">
        <v>420</v>
      </c>
    </row>
    <row r="216" spans="1:1" x14ac:dyDescent="0.3">
      <c r="A216" s="8">
        <v>425</v>
      </c>
    </row>
    <row r="217" spans="1:1" x14ac:dyDescent="0.3">
      <c r="A217" s="8">
        <v>430</v>
      </c>
    </row>
    <row r="218" spans="1:1" x14ac:dyDescent="0.3">
      <c r="A218" s="8">
        <v>435</v>
      </c>
    </row>
    <row r="219" spans="1:1" x14ac:dyDescent="0.3">
      <c r="A219" s="8">
        <v>440</v>
      </c>
    </row>
    <row r="220" spans="1:1" x14ac:dyDescent="0.3">
      <c r="A220" s="8">
        <v>445</v>
      </c>
    </row>
    <row r="221" spans="1:1" x14ac:dyDescent="0.3">
      <c r="A221" s="8">
        <v>450</v>
      </c>
    </row>
    <row r="222" spans="1:1" x14ac:dyDescent="0.3">
      <c r="A222" s="8">
        <v>455</v>
      </c>
    </row>
    <row r="223" spans="1:1" x14ac:dyDescent="0.3">
      <c r="A223" s="8">
        <v>460</v>
      </c>
    </row>
    <row r="224" spans="1:1" x14ac:dyDescent="0.3">
      <c r="A224" s="8">
        <v>465</v>
      </c>
    </row>
    <row r="225" spans="1:6" x14ac:dyDescent="0.3">
      <c r="A225" s="8">
        <v>470</v>
      </c>
    </row>
    <row r="226" spans="1:6" x14ac:dyDescent="0.3">
      <c r="A226" s="8">
        <v>475</v>
      </c>
    </row>
    <row r="227" spans="1:6" x14ac:dyDescent="0.3">
      <c r="A227" s="8">
        <v>480</v>
      </c>
    </row>
    <row r="228" spans="1:6" x14ac:dyDescent="0.3">
      <c r="A228" s="8">
        <v>485</v>
      </c>
    </row>
    <row r="229" spans="1:6" x14ac:dyDescent="0.3">
      <c r="A229" s="8">
        <v>490</v>
      </c>
    </row>
    <row r="230" spans="1:6" x14ac:dyDescent="0.3">
      <c r="A230" s="8">
        <v>495</v>
      </c>
    </row>
    <row r="231" spans="1:6" x14ac:dyDescent="0.3">
      <c r="A231" s="8">
        <v>500</v>
      </c>
    </row>
    <row r="232" spans="1:6" x14ac:dyDescent="0.3">
      <c r="A232" s="8">
        <v>505</v>
      </c>
    </row>
    <row r="233" spans="1:6" x14ac:dyDescent="0.3">
      <c r="A233" s="8">
        <v>510</v>
      </c>
    </row>
    <row r="234" spans="1:6" x14ac:dyDescent="0.3">
      <c r="A234" s="8">
        <v>515</v>
      </c>
    </row>
    <row r="238" spans="1:6" x14ac:dyDescent="0.3">
      <c r="A238" s="16" t="s">
        <v>211</v>
      </c>
      <c r="B238" s="17"/>
      <c r="C238" s="17"/>
      <c r="D238" s="17"/>
      <c r="E238" s="17"/>
      <c r="F238" s="17"/>
    </row>
    <row r="239" spans="1:6" x14ac:dyDescent="0.3">
      <c r="A239" s="17"/>
      <c r="B239" s="17"/>
      <c r="C239" s="17"/>
      <c r="D239" s="17"/>
      <c r="E239" s="17"/>
      <c r="F239" s="17"/>
    </row>
    <row r="240" spans="1:6" x14ac:dyDescent="0.3">
      <c r="A240" s="17"/>
      <c r="B240" s="17"/>
      <c r="C240" s="17"/>
      <c r="D240" s="17"/>
      <c r="E240" s="17"/>
      <c r="F240" s="17"/>
    </row>
    <row r="241" spans="1:10" x14ac:dyDescent="0.3">
      <c r="A241" s="17"/>
      <c r="B241" s="17"/>
      <c r="C241" s="17"/>
      <c r="D241" s="17"/>
      <c r="E241" s="17"/>
      <c r="F241" s="17"/>
    </row>
    <row r="242" spans="1:10" x14ac:dyDescent="0.3">
      <c r="A242" s="17"/>
      <c r="B242" s="17"/>
      <c r="C242" s="17"/>
      <c r="D242" s="17"/>
      <c r="E242" s="17"/>
      <c r="F242" s="17"/>
    </row>
    <row r="245" spans="1:10" x14ac:dyDescent="0.3">
      <c r="A245" s="11" t="s">
        <v>235</v>
      </c>
    </row>
    <row r="246" spans="1:10" x14ac:dyDescent="0.3">
      <c r="A246" s="8">
        <v>20</v>
      </c>
      <c r="E246" s="16" t="s">
        <v>236</v>
      </c>
      <c r="F246" s="17"/>
      <c r="G246" s="17"/>
      <c r="H246" s="17"/>
      <c r="I246" s="17"/>
      <c r="J246" s="17"/>
    </row>
    <row r="247" spans="1:10" x14ac:dyDescent="0.3">
      <c r="A247" s="8">
        <v>25</v>
      </c>
      <c r="E247" s="17"/>
      <c r="F247" s="17"/>
      <c r="G247" s="17"/>
      <c r="H247" s="17"/>
      <c r="I247" s="17"/>
      <c r="J247" s="17"/>
    </row>
    <row r="248" spans="1:10" x14ac:dyDescent="0.3">
      <c r="A248" s="8">
        <v>30</v>
      </c>
      <c r="E248" s="17"/>
      <c r="F248" s="17"/>
      <c r="G248" s="17"/>
      <c r="H248" s="17"/>
      <c r="I248" s="17"/>
      <c r="J248" s="17"/>
    </row>
    <row r="249" spans="1:10" x14ac:dyDescent="0.3">
      <c r="A249" s="8">
        <v>35</v>
      </c>
      <c r="E249" s="17"/>
      <c r="F249" s="17"/>
      <c r="G249" s="17"/>
      <c r="H249" s="17"/>
      <c r="I249" s="17"/>
      <c r="J249" s="17"/>
    </row>
    <row r="250" spans="1:10" x14ac:dyDescent="0.3">
      <c r="A250" s="8">
        <v>40</v>
      </c>
    </row>
    <row r="251" spans="1:10" x14ac:dyDescent="0.3">
      <c r="A251" s="8">
        <v>45</v>
      </c>
      <c r="E251" t="s">
        <v>83</v>
      </c>
      <c r="F251">
        <f>QUARTILE(A245:A355,1)</f>
        <v>156.25</v>
      </c>
    </row>
    <row r="252" spans="1:10" x14ac:dyDescent="0.3">
      <c r="A252" s="8">
        <v>50</v>
      </c>
      <c r="E252" t="s">
        <v>199</v>
      </c>
      <c r="F252">
        <f>QUARTILE(A245:A355,2)</f>
        <v>292.5</v>
      </c>
    </row>
    <row r="253" spans="1:10" x14ac:dyDescent="0.3">
      <c r="A253" s="8">
        <v>55</v>
      </c>
      <c r="E253" t="s">
        <v>84</v>
      </c>
      <c r="F253">
        <f>QUARTILE(A245:A355,3)</f>
        <v>428.75</v>
      </c>
    </row>
    <row r="254" spans="1:10" x14ac:dyDescent="0.3">
      <c r="A254" s="8">
        <v>60</v>
      </c>
    </row>
    <row r="255" spans="1:10" x14ac:dyDescent="0.3">
      <c r="A255" s="8">
        <v>65</v>
      </c>
    </row>
    <row r="256" spans="1:10" x14ac:dyDescent="0.3">
      <c r="A256" s="8">
        <v>70</v>
      </c>
      <c r="E256" s="16" t="s">
        <v>237</v>
      </c>
      <c r="F256" s="17"/>
      <c r="G256" s="17"/>
      <c r="H256" s="17"/>
      <c r="I256" s="17"/>
      <c r="J256" s="17"/>
    </row>
    <row r="257" spans="1:10" x14ac:dyDescent="0.3">
      <c r="A257" s="8">
        <v>75</v>
      </c>
      <c r="E257" s="17"/>
      <c r="F257" s="17"/>
      <c r="G257" s="17"/>
      <c r="H257" s="17"/>
      <c r="I257" s="17"/>
      <c r="J257" s="17"/>
    </row>
    <row r="258" spans="1:10" x14ac:dyDescent="0.3">
      <c r="A258" s="8">
        <v>80</v>
      </c>
      <c r="E258" s="17"/>
      <c r="F258" s="17"/>
      <c r="G258" s="17"/>
      <c r="H258" s="17"/>
      <c r="I258" s="17"/>
      <c r="J258" s="17"/>
    </row>
    <row r="259" spans="1:10" x14ac:dyDescent="0.3">
      <c r="A259" s="8">
        <v>85</v>
      </c>
      <c r="E259" s="17"/>
      <c r="F259" s="17"/>
      <c r="G259" s="17"/>
      <c r="H259" s="17"/>
      <c r="I259" s="17"/>
      <c r="J259" s="17"/>
    </row>
    <row r="260" spans="1:10" x14ac:dyDescent="0.3">
      <c r="A260" s="8">
        <v>90</v>
      </c>
    </row>
    <row r="261" spans="1:10" x14ac:dyDescent="0.3">
      <c r="A261" s="8">
        <v>95</v>
      </c>
      <c r="E261" t="s">
        <v>212</v>
      </c>
      <c r="F261">
        <f>PERCENTILE(A245:A355,0.2)</f>
        <v>129</v>
      </c>
    </row>
    <row r="262" spans="1:10" x14ac:dyDescent="0.3">
      <c r="A262" s="8">
        <v>100</v>
      </c>
      <c r="E262" t="s">
        <v>213</v>
      </c>
      <c r="F262">
        <f>PERCENTILE(A245:A355,0.4)</f>
        <v>238</v>
      </c>
    </row>
    <row r="263" spans="1:10" x14ac:dyDescent="0.3">
      <c r="A263" s="8">
        <v>105</v>
      </c>
      <c r="E263" t="s">
        <v>214</v>
      </c>
      <c r="F263">
        <f>PERCENTILE(A245:A355,0.8)</f>
        <v>456</v>
      </c>
    </row>
    <row r="264" spans="1:10" x14ac:dyDescent="0.3">
      <c r="A264" s="8">
        <v>110</v>
      </c>
    </row>
    <row r="265" spans="1:10" x14ac:dyDescent="0.3">
      <c r="A265" s="8">
        <v>115</v>
      </c>
    </row>
    <row r="266" spans="1:10" x14ac:dyDescent="0.3">
      <c r="A266" s="8">
        <v>120</v>
      </c>
      <c r="E266" s="16" t="s">
        <v>238</v>
      </c>
      <c r="F266" s="17"/>
      <c r="G266" s="17"/>
      <c r="H266" s="17"/>
      <c r="I266" s="17"/>
    </row>
    <row r="267" spans="1:10" x14ac:dyDescent="0.3">
      <c r="A267" s="8">
        <v>125</v>
      </c>
      <c r="E267" s="17"/>
      <c r="F267" s="17"/>
      <c r="G267" s="17"/>
      <c r="H267" s="17"/>
      <c r="I267" s="17"/>
    </row>
    <row r="268" spans="1:10" x14ac:dyDescent="0.3">
      <c r="A268" s="8">
        <v>130</v>
      </c>
      <c r="E268" s="17"/>
      <c r="F268" s="17"/>
      <c r="G268" s="17"/>
      <c r="H268" s="17"/>
      <c r="I268" s="17"/>
    </row>
    <row r="269" spans="1:10" x14ac:dyDescent="0.3">
      <c r="A269" s="8">
        <v>135</v>
      </c>
      <c r="E269" s="17"/>
      <c r="F269" s="17"/>
      <c r="G269" s="17"/>
      <c r="H269" s="17"/>
      <c r="I269" s="17"/>
    </row>
    <row r="270" spans="1:10" x14ac:dyDescent="0.3">
      <c r="A270" s="8">
        <v>140</v>
      </c>
    </row>
    <row r="271" spans="1:10" x14ac:dyDescent="0.3">
      <c r="A271" s="8">
        <v>145</v>
      </c>
    </row>
    <row r="272" spans="1:10" x14ac:dyDescent="0.3">
      <c r="A272" s="8">
        <v>150</v>
      </c>
      <c r="E272" t="s">
        <v>274</v>
      </c>
    </row>
    <row r="273" spans="1:5" x14ac:dyDescent="0.3">
      <c r="A273" s="8">
        <v>155</v>
      </c>
    </row>
    <row r="274" spans="1:5" x14ac:dyDescent="0.3">
      <c r="A274" s="8">
        <v>160</v>
      </c>
      <c r="E274" t="s">
        <v>275</v>
      </c>
    </row>
    <row r="275" spans="1:5" x14ac:dyDescent="0.3">
      <c r="A275" s="8">
        <v>165</v>
      </c>
    </row>
    <row r="276" spans="1:5" x14ac:dyDescent="0.3">
      <c r="A276" s="8">
        <v>170</v>
      </c>
      <c r="E276" t="s">
        <v>276</v>
      </c>
    </row>
    <row r="277" spans="1:5" x14ac:dyDescent="0.3">
      <c r="A277" s="8">
        <v>175</v>
      </c>
    </row>
    <row r="278" spans="1:5" x14ac:dyDescent="0.3">
      <c r="A278" s="8">
        <v>180</v>
      </c>
      <c r="E278" t="s">
        <v>277</v>
      </c>
    </row>
    <row r="279" spans="1:5" x14ac:dyDescent="0.3">
      <c r="A279" s="8">
        <v>185</v>
      </c>
    </row>
    <row r="280" spans="1:5" x14ac:dyDescent="0.3">
      <c r="A280" s="8">
        <v>190</v>
      </c>
      <c r="E280" t="s">
        <v>278</v>
      </c>
    </row>
    <row r="281" spans="1:5" x14ac:dyDescent="0.3">
      <c r="A281" s="8">
        <v>195</v>
      </c>
    </row>
    <row r="282" spans="1:5" x14ac:dyDescent="0.3">
      <c r="A282" s="8">
        <v>200</v>
      </c>
      <c r="E282" t="s">
        <v>279</v>
      </c>
    </row>
    <row r="283" spans="1:5" x14ac:dyDescent="0.3">
      <c r="A283" s="8">
        <v>205</v>
      </c>
    </row>
    <row r="284" spans="1:5" x14ac:dyDescent="0.3">
      <c r="A284" s="8">
        <v>210</v>
      </c>
    </row>
    <row r="285" spans="1:5" x14ac:dyDescent="0.3">
      <c r="A285" s="8">
        <v>215</v>
      </c>
    </row>
    <row r="286" spans="1:5" x14ac:dyDescent="0.3">
      <c r="A286" s="8">
        <v>220</v>
      </c>
    </row>
    <row r="287" spans="1:5" x14ac:dyDescent="0.3">
      <c r="A287" s="8">
        <v>225</v>
      </c>
    </row>
    <row r="288" spans="1:5" x14ac:dyDescent="0.3">
      <c r="A288" s="8">
        <v>230</v>
      </c>
    </row>
    <row r="289" spans="1:1" x14ac:dyDescent="0.3">
      <c r="A289" s="8">
        <v>235</v>
      </c>
    </row>
    <row r="290" spans="1:1" x14ac:dyDescent="0.3">
      <c r="A290" s="8">
        <v>240</v>
      </c>
    </row>
    <row r="291" spans="1:1" x14ac:dyDescent="0.3">
      <c r="A291" s="8">
        <v>245</v>
      </c>
    </row>
    <row r="292" spans="1:1" x14ac:dyDescent="0.3">
      <c r="A292" s="8">
        <v>250</v>
      </c>
    </row>
    <row r="293" spans="1:1" x14ac:dyDescent="0.3">
      <c r="A293" s="8">
        <v>255</v>
      </c>
    </row>
    <row r="294" spans="1:1" x14ac:dyDescent="0.3">
      <c r="A294" s="8">
        <v>260</v>
      </c>
    </row>
    <row r="295" spans="1:1" x14ac:dyDescent="0.3">
      <c r="A295" s="8">
        <v>265</v>
      </c>
    </row>
    <row r="296" spans="1:1" x14ac:dyDescent="0.3">
      <c r="A296" s="8">
        <v>270</v>
      </c>
    </row>
    <row r="297" spans="1:1" x14ac:dyDescent="0.3">
      <c r="A297" s="8">
        <v>275</v>
      </c>
    </row>
    <row r="298" spans="1:1" x14ac:dyDescent="0.3">
      <c r="A298" s="8">
        <v>280</v>
      </c>
    </row>
    <row r="299" spans="1:1" x14ac:dyDescent="0.3">
      <c r="A299" s="8">
        <v>285</v>
      </c>
    </row>
    <row r="300" spans="1:1" x14ac:dyDescent="0.3">
      <c r="A300" s="8">
        <v>290</v>
      </c>
    </row>
    <row r="301" spans="1:1" x14ac:dyDescent="0.3">
      <c r="A301" s="8">
        <v>295</v>
      </c>
    </row>
    <row r="302" spans="1:1" x14ac:dyDescent="0.3">
      <c r="A302" s="8">
        <v>300</v>
      </c>
    </row>
    <row r="303" spans="1:1" x14ac:dyDescent="0.3">
      <c r="A303" s="8">
        <v>305</v>
      </c>
    </row>
    <row r="304" spans="1:1" x14ac:dyDescent="0.3">
      <c r="A304" s="8">
        <v>310</v>
      </c>
    </row>
    <row r="305" spans="1:1" x14ac:dyDescent="0.3">
      <c r="A305" s="8">
        <v>315</v>
      </c>
    </row>
    <row r="306" spans="1:1" x14ac:dyDescent="0.3">
      <c r="A306" s="8">
        <v>320</v>
      </c>
    </row>
    <row r="307" spans="1:1" x14ac:dyDescent="0.3">
      <c r="A307" s="8">
        <v>325</v>
      </c>
    </row>
    <row r="308" spans="1:1" x14ac:dyDescent="0.3">
      <c r="A308" s="8">
        <v>330</v>
      </c>
    </row>
    <row r="309" spans="1:1" x14ac:dyDescent="0.3">
      <c r="A309" s="8">
        <v>335</v>
      </c>
    </row>
    <row r="310" spans="1:1" x14ac:dyDescent="0.3">
      <c r="A310" s="8">
        <v>340</v>
      </c>
    </row>
    <row r="311" spans="1:1" x14ac:dyDescent="0.3">
      <c r="A311" s="8">
        <v>345</v>
      </c>
    </row>
    <row r="312" spans="1:1" x14ac:dyDescent="0.3">
      <c r="A312" s="8">
        <v>350</v>
      </c>
    </row>
    <row r="313" spans="1:1" x14ac:dyDescent="0.3">
      <c r="A313" s="8">
        <v>355</v>
      </c>
    </row>
    <row r="314" spans="1:1" x14ac:dyDescent="0.3">
      <c r="A314" s="8">
        <v>360</v>
      </c>
    </row>
    <row r="315" spans="1:1" x14ac:dyDescent="0.3">
      <c r="A315" s="8">
        <v>365</v>
      </c>
    </row>
    <row r="316" spans="1:1" x14ac:dyDescent="0.3">
      <c r="A316" s="8">
        <v>370</v>
      </c>
    </row>
    <row r="317" spans="1:1" x14ac:dyDescent="0.3">
      <c r="A317" s="8">
        <v>375</v>
      </c>
    </row>
    <row r="318" spans="1:1" x14ac:dyDescent="0.3">
      <c r="A318" s="8">
        <v>380</v>
      </c>
    </row>
    <row r="319" spans="1:1" x14ac:dyDescent="0.3">
      <c r="A319" s="8">
        <v>385</v>
      </c>
    </row>
    <row r="320" spans="1:1" x14ac:dyDescent="0.3">
      <c r="A320" s="8">
        <v>390</v>
      </c>
    </row>
    <row r="321" spans="1:1" x14ac:dyDescent="0.3">
      <c r="A321" s="8">
        <v>395</v>
      </c>
    </row>
    <row r="322" spans="1:1" x14ac:dyDescent="0.3">
      <c r="A322" s="8">
        <v>400</v>
      </c>
    </row>
    <row r="323" spans="1:1" x14ac:dyDescent="0.3">
      <c r="A323" s="8">
        <v>405</v>
      </c>
    </row>
    <row r="324" spans="1:1" x14ac:dyDescent="0.3">
      <c r="A324" s="8">
        <v>410</v>
      </c>
    </row>
    <row r="325" spans="1:1" x14ac:dyDescent="0.3">
      <c r="A325" s="8">
        <v>415</v>
      </c>
    </row>
    <row r="326" spans="1:1" x14ac:dyDescent="0.3">
      <c r="A326" s="8">
        <v>420</v>
      </c>
    </row>
    <row r="327" spans="1:1" x14ac:dyDescent="0.3">
      <c r="A327" s="8">
        <v>425</v>
      </c>
    </row>
    <row r="328" spans="1:1" x14ac:dyDescent="0.3">
      <c r="A328" s="8">
        <v>430</v>
      </c>
    </row>
    <row r="329" spans="1:1" x14ac:dyDescent="0.3">
      <c r="A329" s="8">
        <v>435</v>
      </c>
    </row>
    <row r="330" spans="1:1" x14ac:dyDescent="0.3">
      <c r="A330" s="8">
        <v>440</v>
      </c>
    </row>
    <row r="331" spans="1:1" x14ac:dyDescent="0.3">
      <c r="A331" s="8">
        <v>445</v>
      </c>
    </row>
    <row r="332" spans="1:1" x14ac:dyDescent="0.3">
      <c r="A332" s="8">
        <v>450</v>
      </c>
    </row>
    <row r="333" spans="1:1" x14ac:dyDescent="0.3">
      <c r="A333" s="8">
        <v>455</v>
      </c>
    </row>
    <row r="334" spans="1:1" x14ac:dyDescent="0.3">
      <c r="A334" s="8">
        <v>460</v>
      </c>
    </row>
    <row r="335" spans="1:1" x14ac:dyDescent="0.3">
      <c r="A335" s="8">
        <v>465</v>
      </c>
    </row>
    <row r="336" spans="1:1" x14ac:dyDescent="0.3">
      <c r="A336" s="8">
        <v>470</v>
      </c>
    </row>
    <row r="337" spans="1:1" x14ac:dyDescent="0.3">
      <c r="A337" s="8">
        <v>475</v>
      </c>
    </row>
    <row r="338" spans="1:1" x14ac:dyDescent="0.3">
      <c r="A338" s="8">
        <v>480</v>
      </c>
    </row>
    <row r="339" spans="1:1" x14ac:dyDescent="0.3">
      <c r="A339" s="8">
        <v>485</v>
      </c>
    </row>
    <row r="340" spans="1:1" x14ac:dyDescent="0.3">
      <c r="A340" s="8">
        <v>490</v>
      </c>
    </row>
    <row r="341" spans="1:1" x14ac:dyDescent="0.3">
      <c r="A341" s="8">
        <v>495</v>
      </c>
    </row>
    <row r="342" spans="1:1" x14ac:dyDescent="0.3">
      <c r="A342" s="8">
        <v>500</v>
      </c>
    </row>
    <row r="343" spans="1:1" x14ac:dyDescent="0.3">
      <c r="A343" s="8">
        <v>505</v>
      </c>
    </row>
    <row r="344" spans="1:1" x14ac:dyDescent="0.3">
      <c r="A344" s="8">
        <v>510</v>
      </c>
    </row>
    <row r="345" spans="1:1" x14ac:dyDescent="0.3">
      <c r="A345" s="8">
        <v>515</v>
      </c>
    </row>
    <row r="346" spans="1:1" x14ac:dyDescent="0.3">
      <c r="A346" s="8">
        <v>520</v>
      </c>
    </row>
    <row r="347" spans="1:1" x14ac:dyDescent="0.3">
      <c r="A347" s="8">
        <v>525</v>
      </c>
    </row>
    <row r="348" spans="1:1" x14ac:dyDescent="0.3">
      <c r="A348" s="8">
        <v>530</v>
      </c>
    </row>
    <row r="349" spans="1:1" x14ac:dyDescent="0.3">
      <c r="A349" s="8">
        <v>535</v>
      </c>
    </row>
    <row r="350" spans="1:1" x14ac:dyDescent="0.3">
      <c r="A350" s="8">
        <v>540</v>
      </c>
    </row>
    <row r="351" spans="1:1" x14ac:dyDescent="0.3">
      <c r="A351" s="8">
        <v>545</v>
      </c>
    </row>
    <row r="352" spans="1:1" x14ac:dyDescent="0.3">
      <c r="A352" s="8">
        <v>550</v>
      </c>
    </row>
    <row r="353" spans="1:9" x14ac:dyDescent="0.3">
      <c r="A353" s="8">
        <v>555</v>
      </c>
    </row>
    <row r="354" spans="1:9" x14ac:dyDescent="0.3">
      <c r="A354" s="8">
        <v>560</v>
      </c>
    </row>
    <row r="355" spans="1:9" x14ac:dyDescent="0.3">
      <c r="A355" s="8">
        <v>565</v>
      </c>
    </row>
    <row r="359" spans="1:9" x14ac:dyDescent="0.3">
      <c r="A359" s="16" t="s">
        <v>239</v>
      </c>
      <c r="B359" s="17"/>
      <c r="C359" s="17"/>
      <c r="D359" s="17"/>
      <c r="E359" s="17"/>
      <c r="F359" s="17"/>
      <c r="G359" s="17"/>
    </row>
    <row r="360" spans="1:9" x14ac:dyDescent="0.3">
      <c r="A360" s="17"/>
      <c r="B360" s="17"/>
      <c r="C360" s="17"/>
      <c r="D360" s="17"/>
      <c r="E360" s="17"/>
      <c r="F360" s="17"/>
      <c r="G360" s="17"/>
    </row>
    <row r="361" spans="1:9" x14ac:dyDescent="0.3">
      <c r="A361" s="17"/>
      <c r="B361" s="17"/>
      <c r="C361" s="17"/>
      <c r="D361" s="17"/>
      <c r="E361" s="17"/>
      <c r="F361" s="17"/>
      <c r="G361" s="17"/>
    </row>
    <row r="362" spans="1:9" x14ac:dyDescent="0.3">
      <c r="A362" s="17"/>
      <c r="B362" s="17"/>
      <c r="C362" s="17"/>
      <c r="D362" s="17"/>
      <c r="E362" s="17"/>
      <c r="F362" s="17"/>
      <c r="G362" s="17"/>
    </row>
    <row r="365" spans="1:9" x14ac:dyDescent="0.3">
      <c r="A365" s="11" t="s">
        <v>240</v>
      </c>
      <c r="E365" s="16" t="s">
        <v>241</v>
      </c>
      <c r="F365" s="17"/>
      <c r="G365" s="17"/>
      <c r="H365" s="17"/>
      <c r="I365" s="17"/>
    </row>
    <row r="366" spans="1:9" x14ac:dyDescent="0.3">
      <c r="A366" s="8">
        <v>15</v>
      </c>
      <c r="E366" s="17"/>
      <c r="F366" s="17"/>
      <c r="G366" s="17"/>
      <c r="H366" s="17"/>
      <c r="I366" s="17"/>
    </row>
    <row r="367" spans="1:9" x14ac:dyDescent="0.3">
      <c r="A367" s="8">
        <v>20</v>
      </c>
      <c r="E367" s="17"/>
      <c r="F367" s="17"/>
      <c r="G367" s="17"/>
      <c r="H367" s="17"/>
      <c r="I367" s="17"/>
    </row>
    <row r="368" spans="1:9" x14ac:dyDescent="0.3">
      <c r="A368" s="8">
        <v>25</v>
      </c>
      <c r="E368" s="17"/>
      <c r="F368" s="17"/>
      <c r="G368" s="17"/>
      <c r="H368" s="17"/>
      <c r="I368" s="17"/>
    </row>
    <row r="369" spans="1:9" x14ac:dyDescent="0.3">
      <c r="A369" s="8">
        <v>30</v>
      </c>
    </row>
    <row r="370" spans="1:9" x14ac:dyDescent="0.3">
      <c r="A370" s="8">
        <v>35</v>
      </c>
    </row>
    <row r="371" spans="1:9" x14ac:dyDescent="0.3">
      <c r="A371" s="8">
        <v>40</v>
      </c>
      <c r="E371" t="s">
        <v>83</v>
      </c>
      <c r="F371">
        <f>QUARTILE(A366:A465,1)</f>
        <v>138.75</v>
      </c>
    </row>
    <row r="372" spans="1:9" x14ac:dyDescent="0.3">
      <c r="A372" s="8">
        <v>45</v>
      </c>
      <c r="E372" t="s">
        <v>199</v>
      </c>
      <c r="F372">
        <f>QUARTILE(A366:A465,2)</f>
        <v>362.5</v>
      </c>
    </row>
    <row r="373" spans="1:9" x14ac:dyDescent="0.3">
      <c r="A373" s="8">
        <v>50</v>
      </c>
      <c r="E373" t="s">
        <v>84</v>
      </c>
      <c r="F373">
        <f>QUARTILE(A366:A465,3)</f>
        <v>486.25</v>
      </c>
    </row>
    <row r="374" spans="1:9" x14ac:dyDescent="0.3">
      <c r="A374" s="8">
        <v>55</v>
      </c>
    </row>
    <row r="375" spans="1:9" x14ac:dyDescent="0.3">
      <c r="A375" s="8">
        <v>60</v>
      </c>
    </row>
    <row r="376" spans="1:9" x14ac:dyDescent="0.3">
      <c r="A376" s="8">
        <v>65</v>
      </c>
      <c r="E376" s="16" t="s">
        <v>242</v>
      </c>
      <c r="F376" s="17"/>
      <c r="G376" s="17"/>
      <c r="H376" s="17"/>
      <c r="I376" s="17"/>
    </row>
    <row r="377" spans="1:9" x14ac:dyDescent="0.3">
      <c r="A377" s="8">
        <v>70</v>
      </c>
      <c r="E377" s="17"/>
      <c r="F377" s="17"/>
      <c r="G377" s="17"/>
      <c r="H377" s="17"/>
      <c r="I377" s="17"/>
    </row>
    <row r="378" spans="1:9" x14ac:dyDescent="0.3">
      <c r="A378" s="8">
        <v>75</v>
      </c>
      <c r="E378" s="17"/>
      <c r="F378" s="17"/>
      <c r="G378" s="17"/>
      <c r="H378" s="17"/>
      <c r="I378" s="17"/>
    </row>
    <row r="379" spans="1:9" x14ac:dyDescent="0.3">
      <c r="A379" s="8">
        <v>80</v>
      </c>
    </row>
    <row r="380" spans="1:9" x14ac:dyDescent="0.3">
      <c r="A380" s="8">
        <v>85</v>
      </c>
      <c r="E380" t="s">
        <v>215</v>
      </c>
      <c r="F380">
        <f>PERCENTILE(A366:A465,0.3)</f>
        <v>163.5</v>
      </c>
    </row>
    <row r="381" spans="1:9" x14ac:dyDescent="0.3">
      <c r="A381" s="8">
        <v>90</v>
      </c>
      <c r="E381" t="s">
        <v>209</v>
      </c>
      <c r="F381">
        <f>PERCENTILE(A366:A465,0.5)</f>
        <v>362.5</v>
      </c>
    </row>
    <row r="382" spans="1:9" x14ac:dyDescent="0.3">
      <c r="A382" s="8">
        <v>95</v>
      </c>
      <c r="E382" t="s">
        <v>216</v>
      </c>
      <c r="F382">
        <f>PERCENTILE(A366:A465,0.7)</f>
        <v>461.5</v>
      </c>
    </row>
    <row r="383" spans="1:9" x14ac:dyDescent="0.3">
      <c r="A383" s="8">
        <v>100</v>
      </c>
    </row>
    <row r="384" spans="1:9" x14ac:dyDescent="0.3">
      <c r="A384" s="8">
        <v>105</v>
      </c>
    </row>
    <row r="385" spans="1:9" x14ac:dyDescent="0.3">
      <c r="A385" s="8">
        <v>110</v>
      </c>
      <c r="E385" s="16" t="s">
        <v>243</v>
      </c>
      <c r="F385" s="17"/>
      <c r="G385" s="17"/>
      <c r="H385" s="17"/>
      <c r="I385" s="17"/>
    </row>
    <row r="386" spans="1:9" x14ac:dyDescent="0.3">
      <c r="A386" s="8">
        <v>115</v>
      </c>
      <c r="E386" s="17"/>
      <c r="F386" s="17"/>
      <c r="G386" s="17"/>
      <c r="H386" s="17"/>
      <c r="I386" s="17"/>
    </row>
    <row r="387" spans="1:9" x14ac:dyDescent="0.3">
      <c r="A387" s="8">
        <v>120</v>
      </c>
      <c r="E387" s="17"/>
      <c r="F387" s="17"/>
      <c r="G387" s="17"/>
      <c r="H387" s="17"/>
      <c r="I387" s="17"/>
    </row>
    <row r="388" spans="1:9" x14ac:dyDescent="0.3">
      <c r="A388" s="8">
        <v>125</v>
      </c>
      <c r="E388" s="17"/>
      <c r="F388" s="17"/>
      <c r="G388" s="17"/>
      <c r="H388" s="17"/>
      <c r="I388" s="17"/>
    </row>
    <row r="389" spans="1:9" x14ac:dyDescent="0.3">
      <c r="A389" s="8">
        <v>130</v>
      </c>
    </row>
    <row r="390" spans="1:9" x14ac:dyDescent="0.3">
      <c r="A390" s="8">
        <v>135</v>
      </c>
      <c r="E390" t="s">
        <v>288</v>
      </c>
    </row>
    <row r="391" spans="1:9" x14ac:dyDescent="0.3">
      <c r="A391" s="8">
        <v>140</v>
      </c>
    </row>
    <row r="392" spans="1:9" x14ac:dyDescent="0.3">
      <c r="A392" s="8">
        <v>145</v>
      </c>
      <c r="E392" t="s">
        <v>286</v>
      </c>
    </row>
    <row r="393" spans="1:9" x14ac:dyDescent="0.3">
      <c r="A393" s="8">
        <v>150</v>
      </c>
    </row>
    <row r="394" spans="1:9" x14ac:dyDescent="0.3">
      <c r="A394" s="8">
        <v>155</v>
      </c>
      <c r="E394" t="s">
        <v>287</v>
      </c>
    </row>
    <row r="395" spans="1:9" x14ac:dyDescent="0.3">
      <c r="A395" s="8">
        <v>160</v>
      </c>
    </row>
    <row r="396" spans="1:9" x14ac:dyDescent="0.3">
      <c r="A396" s="8">
        <v>165</v>
      </c>
      <c r="E396" t="s">
        <v>289</v>
      </c>
    </row>
    <row r="397" spans="1:9" x14ac:dyDescent="0.3">
      <c r="A397" s="8">
        <v>170</v>
      </c>
    </row>
    <row r="398" spans="1:9" x14ac:dyDescent="0.3">
      <c r="A398" s="8">
        <v>175</v>
      </c>
      <c r="E398" t="s">
        <v>290</v>
      </c>
    </row>
    <row r="399" spans="1:9" x14ac:dyDescent="0.3">
      <c r="A399" s="8">
        <v>180</v>
      </c>
    </row>
    <row r="400" spans="1:9" x14ac:dyDescent="0.3">
      <c r="A400" s="8">
        <v>185</v>
      </c>
      <c r="E400" t="s">
        <v>291</v>
      </c>
    </row>
    <row r="401" spans="1:1" x14ac:dyDescent="0.3">
      <c r="A401" s="8">
        <v>190</v>
      </c>
    </row>
    <row r="402" spans="1:1" x14ac:dyDescent="0.3">
      <c r="A402" s="8">
        <v>195</v>
      </c>
    </row>
    <row r="403" spans="1:1" x14ac:dyDescent="0.3">
      <c r="A403" s="8">
        <v>200</v>
      </c>
    </row>
    <row r="404" spans="1:1" x14ac:dyDescent="0.3">
      <c r="A404" s="8">
        <v>205</v>
      </c>
    </row>
    <row r="405" spans="1:1" x14ac:dyDescent="0.3">
      <c r="A405" s="8">
        <v>210</v>
      </c>
    </row>
    <row r="406" spans="1:1" x14ac:dyDescent="0.3">
      <c r="A406" s="8">
        <v>315</v>
      </c>
    </row>
    <row r="407" spans="1:1" x14ac:dyDescent="0.3">
      <c r="A407" s="8">
        <v>320</v>
      </c>
    </row>
    <row r="408" spans="1:1" x14ac:dyDescent="0.3">
      <c r="A408" s="8">
        <v>325</v>
      </c>
    </row>
    <row r="409" spans="1:1" x14ac:dyDescent="0.3">
      <c r="A409" s="8">
        <v>330</v>
      </c>
    </row>
    <row r="410" spans="1:1" x14ac:dyDescent="0.3">
      <c r="A410" s="8">
        <v>335</v>
      </c>
    </row>
    <row r="411" spans="1:1" x14ac:dyDescent="0.3">
      <c r="A411" s="8">
        <v>340</v>
      </c>
    </row>
    <row r="412" spans="1:1" x14ac:dyDescent="0.3">
      <c r="A412" s="8">
        <v>345</v>
      </c>
    </row>
    <row r="413" spans="1:1" x14ac:dyDescent="0.3">
      <c r="A413" s="8">
        <v>350</v>
      </c>
    </row>
    <row r="414" spans="1:1" x14ac:dyDescent="0.3">
      <c r="A414" s="8">
        <v>355</v>
      </c>
    </row>
    <row r="415" spans="1:1" x14ac:dyDescent="0.3">
      <c r="A415" s="8">
        <v>360</v>
      </c>
    </row>
    <row r="416" spans="1:1" x14ac:dyDescent="0.3">
      <c r="A416" s="8">
        <v>365</v>
      </c>
    </row>
    <row r="417" spans="1:1" x14ac:dyDescent="0.3">
      <c r="A417" s="8">
        <v>370</v>
      </c>
    </row>
    <row r="418" spans="1:1" x14ac:dyDescent="0.3">
      <c r="A418" s="8">
        <v>375</v>
      </c>
    </row>
    <row r="419" spans="1:1" x14ac:dyDescent="0.3">
      <c r="A419" s="8">
        <v>380</v>
      </c>
    </row>
    <row r="420" spans="1:1" x14ac:dyDescent="0.3">
      <c r="A420" s="8">
        <v>385</v>
      </c>
    </row>
    <row r="421" spans="1:1" x14ac:dyDescent="0.3">
      <c r="A421" s="8">
        <v>390</v>
      </c>
    </row>
    <row r="422" spans="1:1" x14ac:dyDescent="0.3">
      <c r="A422" s="8">
        <v>395</v>
      </c>
    </row>
    <row r="423" spans="1:1" x14ac:dyDescent="0.3">
      <c r="A423" s="8">
        <v>400</v>
      </c>
    </row>
    <row r="424" spans="1:1" x14ac:dyDescent="0.3">
      <c r="A424" s="8">
        <v>405</v>
      </c>
    </row>
    <row r="425" spans="1:1" x14ac:dyDescent="0.3">
      <c r="A425" s="8">
        <v>410</v>
      </c>
    </row>
    <row r="426" spans="1:1" x14ac:dyDescent="0.3">
      <c r="A426" s="8">
        <v>415</v>
      </c>
    </row>
    <row r="427" spans="1:1" x14ac:dyDescent="0.3">
      <c r="A427" s="8">
        <v>420</v>
      </c>
    </row>
    <row r="428" spans="1:1" x14ac:dyDescent="0.3">
      <c r="A428" s="8">
        <v>425</v>
      </c>
    </row>
    <row r="429" spans="1:1" x14ac:dyDescent="0.3">
      <c r="A429" s="8">
        <v>430</v>
      </c>
    </row>
    <row r="430" spans="1:1" x14ac:dyDescent="0.3">
      <c r="A430" s="8">
        <v>435</v>
      </c>
    </row>
    <row r="431" spans="1:1" x14ac:dyDescent="0.3">
      <c r="A431" s="8">
        <v>440</v>
      </c>
    </row>
    <row r="432" spans="1:1" x14ac:dyDescent="0.3">
      <c r="A432" s="8">
        <v>445</v>
      </c>
    </row>
    <row r="433" spans="1:1" x14ac:dyDescent="0.3">
      <c r="A433" s="8">
        <v>450</v>
      </c>
    </row>
    <row r="434" spans="1:1" x14ac:dyDescent="0.3">
      <c r="A434" s="8">
        <v>455</v>
      </c>
    </row>
    <row r="435" spans="1:1" x14ac:dyDescent="0.3">
      <c r="A435" s="8">
        <v>460</v>
      </c>
    </row>
    <row r="436" spans="1:1" x14ac:dyDescent="0.3">
      <c r="A436" s="8">
        <v>465</v>
      </c>
    </row>
    <row r="437" spans="1:1" x14ac:dyDescent="0.3">
      <c r="A437" s="8">
        <v>470</v>
      </c>
    </row>
    <row r="438" spans="1:1" x14ac:dyDescent="0.3">
      <c r="A438" s="8">
        <v>475</v>
      </c>
    </row>
    <row r="439" spans="1:1" x14ac:dyDescent="0.3">
      <c r="A439" s="8">
        <v>480</v>
      </c>
    </row>
    <row r="440" spans="1:1" x14ac:dyDescent="0.3">
      <c r="A440" s="8">
        <v>485</v>
      </c>
    </row>
    <row r="441" spans="1:1" x14ac:dyDescent="0.3">
      <c r="A441" s="8">
        <v>490</v>
      </c>
    </row>
    <row r="442" spans="1:1" x14ac:dyDescent="0.3">
      <c r="A442" s="8">
        <v>495</v>
      </c>
    </row>
    <row r="443" spans="1:1" x14ac:dyDescent="0.3">
      <c r="A443" s="8">
        <v>500</v>
      </c>
    </row>
    <row r="444" spans="1:1" x14ac:dyDescent="0.3">
      <c r="A444" s="8">
        <v>505</v>
      </c>
    </row>
    <row r="445" spans="1:1" x14ac:dyDescent="0.3">
      <c r="A445" s="8">
        <v>510</v>
      </c>
    </row>
    <row r="446" spans="1:1" x14ac:dyDescent="0.3">
      <c r="A446" s="8">
        <v>515</v>
      </c>
    </row>
    <row r="447" spans="1:1" x14ac:dyDescent="0.3">
      <c r="A447" s="8">
        <v>520</v>
      </c>
    </row>
    <row r="448" spans="1:1" x14ac:dyDescent="0.3">
      <c r="A448" s="8">
        <v>525</v>
      </c>
    </row>
    <row r="449" spans="1:1" x14ac:dyDescent="0.3">
      <c r="A449" s="8">
        <v>530</v>
      </c>
    </row>
    <row r="450" spans="1:1" x14ac:dyDescent="0.3">
      <c r="A450" s="8">
        <v>535</v>
      </c>
    </row>
    <row r="451" spans="1:1" x14ac:dyDescent="0.3">
      <c r="A451" s="8">
        <v>540</v>
      </c>
    </row>
    <row r="452" spans="1:1" x14ac:dyDescent="0.3">
      <c r="A452" s="8">
        <v>545</v>
      </c>
    </row>
    <row r="453" spans="1:1" x14ac:dyDescent="0.3">
      <c r="A453" s="8">
        <v>550</v>
      </c>
    </row>
    <row r="454" spans="1:1" x14ac:dyDescent="0.3">
      <c r="A454" s="8">
        <v>555</v>
      </c>
    </row>
    <row r="455" spans="1:1" x14ac:dyDescent="0.3">
      <c r="A455" s="8">
        <v>560</v>
      </c>
    </row>
    <row r="456" spans="1:1" x14ac:dyDescent="0.3">
      <c r="A456" s="8">
        <v>565</v>
      </c>
    </row>
    <row r="457" spans="1:1" x14ac:dyDescent="0.3">
      <c r="A457" s="8">
        <v>570</v>
      </c>
    </row>
    <row r="458" spans="1:1" x14ac:dyDescent="0.3">
      <c r="A458" s="8">
        <v>575</v>
      </c>
    </row>
    <row r="459" spans="1:1" x14ac:dyDescent="0.3">
      <c r="A459" s="8">
        <v>580</v>
      </c>
    </row>
    <row r="460" spans="1:1" x14ac:dyDescent="0.3">
      <c r="A460" s="8">
        <v>585</v>
      </c>
    </row>
    <row r="461" spans="1:1" x14ac:dyDescent="0.3">
      <c r="A461" s="8">
        <v>590</v>
      </c>
    </row>
    <row r="462" spans="1:1" x14ac:dyDescent="0.3">
      <c r="A462" s="8">
        <v>595</v>
      </c>
    </row>
    <row r="463" spans="1:1" x14ac:dyDescent="0.3">
      <c r="A463" s="8">
        <v>600</v>
      </c>
    </row>
    <row r="464" spans="1:1" x14ac:dyDescent="0.3">
      <c r="A464" s="8">
        <v>605</v>
      </c>
    </row>
    <row r="465" spans="1:8" x14ac:dyDescent="0.3">
      <c r="A465" s="8">
        <v>610</v>
      </c>
    </row>
    <row r="470" spans="1:8" x14ac:dyDescent="0.3">
      <c r="A470" s="1" t="s">
        <v>247</v>
      </c>
      <c r="B470" s="1"/>
      <c r="C470" s="1"/>
      <c r="D470" s="1"/>
      <c r="E470" s="1"/>
      <c r="F470" s="1"/>
      <c r="G470" s="1"/>
      <c r="H470" s="1"/>
    </row>
    <row r="471" spans="1:8" x14ac:dyDescent="0.3">
      <c r="A471" s="1" t="s">
        <v>244</v>
      </c>
      <c r="B471" s="1"/>
      <c r="C471" s="1"/>
      <c r="D471" s="1"/>
      <c r="E471" s="1"/>
      <c r="F471" s="1"/>
      <c r="G471" s="1"/>
      <c r="H471" s="1"/>
    </row>
    <row r="473" spans="1:8" x14ac:dyDescent="0.3">
      <c r="A473" s="12" t="s">
        <v>245</v>
      </c>
    </row>
    <row r="474" spans="1:8" x14ac:dyDescent="0.3">
      <c r="A474" s="9">
        <v>0.2</v>
      </c>
      <c r="C474" s="16" t="s">
        <v>246</v>
      </c>
      <c r="D474" s="17"/>
      <c r="E474" s="17"/>
      <c r="F474" s="17"/>
      <c r="G474" s="17"/>
    </row>
    <row r="475" spans="1:8" x14ac:dyDescent="0.3">
      <c r="A475" s="9">
        <v>0.7</v>
      </c>
      <c r="C475" s="17"/>
      <c r="D475" s="17"/>
      <c r="E475" s="17"/>
      <c r="F475" s="17"/>
      <c r="G475" s="17"/>
    </row>
    <row r="476" spans="1:8" x14ac:dyDescent="0.3">
      <c r="A476" s="9">
        <v>0.3</v>
      </c>
      <c r="C476" s="17"/>
      <c r="D476" s="17"/>
      <c r="E476" s="17"/>
      <c r="F476" s="17"/>
      <c r="G476" s="17"/>
    </row>
    <row r="477" spans="1:8" x14ac:dyDescent="0.3">
      <c r="A477" s="9">
        <v>0.9</v>
      </c>
      <c r="C477" s="17"/>
      <c r="D477" s="17"/>
      <c r="E477" s="17"/>
      <c r="F477" s="17"/>
      <c r="G477" s="17"/>
    </row>
    <row r="478" spans="1:8" x14ac:dyDescent="0.3">
      <c r="A478" s="9">
        <v>1.2</v>
      </c>
    </row>
    <row r="479" spans="1:8" x14ac:dyDescent="0.3">
      <c r="A479" s="9">
        <v>0.6</v>
      </c>
      <c r="C479" t="s">
        <v>83</v>
      </c>
      <c r="D479">
        <f>QUARTILE(A474:A593,1)</f>
        <v>0.4</v>
      </c>
    </row>
    <row r="480" spans="1:8" x14ac:dyDescent="0.3">
      <c r="A480" s="9">
        <v>0.4</v>
      </c>
      <c r="C480" t="s">
        <v>199</v>
      </c>
      <c r="D480">
        <f>QUARTILE(A474:A593,2)</f>
        <v>0.7</v>
      </c>
    </row>
    <row r="481" spans="1:7" x14ac:dyDescent="0.3">
      <c r="A481" s="9">
        <v>1.1000000000000001</v>
      </c>
      <c r="C481" t="s">
        <v>84</v>
      </c>
      <c r="D481">
        <f>QUARTILE(A474:A593,3)</f>
        <v>0.9</v>
      </c>
    </row>
    <row r="482" spans="1:7" x14ac:dyDescent="0.3">
      <c r="A482" s="9">
        <v>0.8</v>
      </c>
    </row>
    <row r="483" spans="1:7" x14ac:dyDescent="0.3">
      <c r="A483" s="9">
        <v>0.5</v>
      </c>
      <c r="C483" s="16" t="s">
        <v>248</v>
      </c>
      <c r="D483" s="17"/>
      <c r="E483" s="17"/>
      <c r="F483" s="17"/>
      <c r="G483" s="17"/>
    </row>
    <row r="484" spans="1:7" x14ac:dyDescent="0.3">
      <c r="A484" s="9">
        <v>0.3</v>
      </c>
      <c r="C484" s="17"/>
      <c r="D484" s="17"/>
      <c r="E484" s="17"/>
      <c r="F484" s="17"/>
      <c r="G484" s="17"/>
    </row>
    <row r="485" spans="1:7" x14ac:dyDescent="0.3">
      <c r="A485" s="9">
        <v>0.6</v>
      </c>
      <c r="C485" s="17"/>
      <c r="D485" s="17"/>
      <c r="E485" s="17"/>
      <c r="F485" s="17"/>
      <c r="G485" s="17"/>
    </row>
    <row r="486" spans="1:7" x14ac:dyDescent="0.3">
      <c r="A486" s="9">
        <v>1</v>
      </c>
      <c r="C486" s="17"/>
      <c r="D486" s="17"/>
      <c r="E486" s="17"/>
      <c r="F486" s="17"/>
      <c r="G486" s="17"/>
    </row>
    <row r="487" spans="1:7" x14ac:dyDescent="0.3">
      <c r="A487" s="9">
        <v>0.4</v>
      </c>
    </row>
    <row r="488" spans="1:7" x14ac:dyDescent="0.3">
      <c r="A488" s="9">
        <v>0.5</v>
      </c>
      <c r="C488" t="s">
        <v>249</v>
      </c>
      <c r="D488">
        <f>PERCENTILE(A474:A593,0.2)</f>
        <v>0.4</v>
      </c>
    </row>
    <row r="489" spans="1:7" x14ac:dyDescent="0.3">
      <c r="A489" s="9">
        <v>0.7</v>
      </c>
      <c r="C489" t="s">
        <v>250</v>
      </c>
      <c r="D489">
        <f>PERCENTILE(A474:A593,0.5)</f>
        <v>0.7</v>
      </c>
    </row>
    <row r="490" spans="1:7" x14ac:dyDescent="0.3">
      <c r="A490" s="9">
        <v>0.9</v>
      </c>
      <c r="C490" t="s">
        <v>251</v>
      </c>
      <c r="D490">
        <f>PERCENTILE(A474:A593,0.75)</f>
        <v>0.9</v>
      </c>
    </row>
    <row r="491" spans="1:7" x14ac:dyDescent="0.3">
      <c r="A491" s="9">
        <v>1.3</v>
      </c>
    </row>
    <row r="492" spans="1:7" x14ac:dyDescent="0.3">
      <c r="A492" s="9">
        <v>0.8</v>
      </c>
      <c r="C492" s="16" t="s">
        <v>252</v>
      </c>
      <c r="D492" s="17"/>
      <c r="E492" s="17"/>
      <c r="F492" s="17"/>
      <c r="G492" s="17"/>
    </row>
    <row r="493" spans="1:7" x14ac:dyDescent="0.3">
      <c r="A493" s="9">
        <v>0.6</v>
      </c>
      <c r="C493" s="17"/>
      <c r="D493" s="17"/>
      <c r="E493" s="17"/>
      <c r="F493" s="17"/>
      <c r="G493" s="17"/>
    </row>
    <row r="494" spans="1:7" x14ac:dyDescent="0.3">
      <c r="A494" s="9">
        <v>0.4</v>
      </c>
      <c r="C494" s="17"/>
      <c r="D494" s="17"/>
      <c r="E494" s="17"/>
      <c r="F494" s="17"/>
      <c r="G494" s="17"/>
    </row>
    <row r="495" spans="1:7" x14ac:dyDescent="0.3">
      <c r="A495" s="9">
        <v>0.7</v>
      </c>
      <c r="C495" s="17"/>
      <c r="D495" s="17"/>
      <c r="E495" s="17"/>
      <c r="F495" s="17"/>
      <c r="G495" s="17"/>
    </row>
    <row r="496" spans="1:7" x14ac:dyDescent="0.3">
      <c r="A496" s="9">
        <v>0.9</v>
      </c>
    </row>
    <row r="497" spans="1:3" x14ac:dyDescent="0.3">
      <c r="A497" s="9">
        <v>0.5</v>
      </c>
    </row>
    <row r="498" spans="1:3" x14ac:dyDescent="0.3">
      <c r="A498" s="9">
        <v>0.2</v>
      </c>
      <c r="C498" t="s">
        <v>280</v>
      </c>
    </row>
    <row r="499" spans="1:3" x14ac:dyDescent="0.3">
      <c r="A499" s="9">
        <v>1</v>
      </c>
    </row>
    <row r="500" spans="1:3" x14ac:dyDescent="0.3">
      <c r="A500" s="9">
        <v>0.8</v>
      </c>
      <c r="C500" t="s">
        <v>281</v>
      </c>
    </row>
    <row r="501" spans="1:3" x14ac:dyDescent="0.3">
      <c r="A501" s="9">
        <v>0.3</v>
      </c>
    </row>
    <row r="502" spans="1:3" x14ac:dyDescent="0.3">
      <c r="A502" s="9">
        <v>0.6</v>
      </c>
      <c r="C502" t="s">
        <v>282</v>
      </c>
    </row>
    <row r="503" spans="1:3" x14ac:dyDescent="0.3">
      <c r="A503" s="9">
        <v>0.4</v>
      </c>
    </row>
    <row r="504" spans="1:3" x14ac:dyDescent="0.3">
      <c r="A504" s="9">
        <v>0.7</v>
      </c>
      <c r="C504" t="s">
        <v>283</v>
      </c>
    </row>
    <row r="505" spans="1:3" x14ac:dyDescent="0.3">
      <c r="A505" s="9">
        <v>0.9</v>
      </c>
    </row>
    <row r="506" spans="1:3" x14ac:dyDescent="0.3">
      <c r="A506" s="9">
        <v>1.2</v>
      </c>
      <c r="C506" t="s">
        <v>284</v>
      </c>
    </row>
    <row r="507" spans="1:3" x14ac:dyDescent="0.3">
      <c r="A507" s="9">
        <v>0.8</v>
      </c>
    </row>
    <row r="508" spans="1:3" x14ac:dyDescent="0.3">
      <c r="A508" s="9">
        <v>0.3</v>
      </c>
      <c r="C508" t="s">
        <v>285</v>
      </c>
    </row>
    <row r="509" spans="1:3" x14ac:dyDescent="0.3">
      <c r="A509" s="9">
        <v>0.6</v>
      </c>
    </row>
    <row r="510" spans="1:3" x14ac:dyDescent="0.3">
      <c r="A510" s="9">
        <v>0.5</v>
      </c>
    </row>
    <row r="511" spans="1:3" x14ac:dyDescent="0.3">
      <c r="A511" s="9">
        <v>0.4</v>
      </c>
    </row>
    <row r="512" spans="1:3" x14ac:dyDescent="0.3">
      <c r="A512" s="9">
        <v>0.7</v>
      </c>
    </row>
    <row r="513" spans="1:1" x14ac:dyDescent="0.3">
      <c r="A513" s="9">
        <v>0.9</v>
      </c>
    </row>
    <row r="514" spans="1:1" x14ac:dyDescent="0.3">
      <c r="A514" s="9">
        <v>1.1000000000000001</v>
      </c>
    </row>
    <row r="515" spans="1:1" x14ac:dyDescent="0.3">
      <c r="A515" s="9">
        <v>0.3</v>
      </c>
    </row>
    <row r="516" spans="1:1" x14ac:dyDescent="0.3">
      <c r="A516" s="9">
        <v>1.4</v>
      </c>
    </row>
    <row r="517" spans="1:1" x14ac:dyDescent="0.3">
      <c r="A517" s="9">
        <v>0</v>
      </c>
    </row>
    <row r="518" spans="1:1" x14ac:dyDescent="0.3">
      <c r="A518" s="9">
        <v>9</v>
      </c>
    </row>
    <row r="519" spans="1:1" x14ac:dyDescent="0.3">
      <c r="A519" s="9">
        <v>0.6</v>
      </c>
    </row>
    <row r="520" spans="1:1" x14ac:dyDescent="0.3">
      <c r="A520" s="9">
        <v>0.2</v>
      </c>
    </row>
    <row r="521" spans="1:1" x14ac:dyDescent="0.3">
      <c r="A521" s="9">
        <v>1.5</v>
      </c>
    </row>
    <row r="522" spans="1:1" x14ac:dyDescent="0.3">
      <c r="A522" s="9">
        <v>1</v>
      </c>
    </row>
    <row r="523" spans="1:1" x14ac:dyDescent="0.3">
      <c r="A523" s="9">
        <v>0.6</v>
      </c>
    </row>
    <row r="524" spans="1:1" x14ac:dyDescent="0.3">
      <c r="A524" s="9">
        <v>0.4</v>
      </c>
    </row>
    <row r="525" spans="1:1" x14ac:dyDescent="0.3">
      <c r="A525" s="9">
        <v>0.7</v>
      </c>
    </row>
    <row r="526" spans="1:1" x14ac:dyDescent="0.3">
      <c r="A526" s="9">
        <v>1</v>
      </c>
    </row>
    <row r="527" spans="1:1" x14ac:dyDescent="0.3">
      <c r="A527" s="9">
        <v>0.8</v>
      </c>
    </row>
    <row r="528" spans="1:1" x14ac:dyDescent="0.3">
      <c r="A528" s="9">
        <v>0.3</v>
      </c>
    </row>
    <row r="529" spans="1:1" x14ac:dyDescent="0.3">
      <c r="A529" s="9">
        <v>0.5</v>
      </c>
    </row>
    <row r="530" spans="1:1" x14ac:dyDescent="0.3">
      <c r="A530" s="9">
        <v>0.8</v>
      </c>
    </row>
    <row r="531" spans="1:1" x14ac:dyDescent="0.3">
      <c r="A531" s="9">
        <v>0.6</v>
      </c>
    </row>
    <row r="532" spans="1:1" x14ac:dyDescent="0.3">
      <c r="A532" s="9">
        <v>0.3</v>
      </c>
    </row>
    <row r="533" spans="1:1" x14ac:dyDescent="0.3">
      <c r="A533" s="9">
        <v>0.9</v>
      </c>
    </row>
    <row r="534" spans="1:1" x14ac:dyDescent="0.3">
      <c r="A534" s="9">
        <v>0.4</v>
      </c>
    </row>
    <row r="535" spans="1:1" x14ac:dyDescent="0.3">
      <c r="A535" s="9">
        <v>0.7</v>
      </c>
    </row>
    <row r="536" spans="1:1" x14ac:dyDescent="0.3">
      <c r="A536" s="9">
        <v>0.9</v>
      </c>
    </row>
    <row r="537" spans="1:1" x14ac:dyDescent="0.3">
      <c r="A537" s="9">
        <v>1</v>
      </c>
    </row>
    <row r="538" spans="1:1" x14ac:dyDescent="0.3">
      <c r="A538" s="9">
        <v>0.8</v>
      </c>
    </row>
    <row r="539" spans="1:1" x14ac:dyDescent="0.3">
      <c r="A539" s="9">
        <v>0.3</v>
      </c>
    </row>
    <row r="540" spans="1:1" x14ac:dyDescent="0.3">
      <c r="A540" s="9">
        <v>0.5</v>
      </c>
    </row>
    <row r="541" spans="1:1" x14ac:dyDescent="0.3">
      <c r="A541" s="9">
        <v>0.6</v>
      </c>
    </row>
    <row r="542" spans="1:1" x14ac:dyDescent="0.3">
      <c r="A542" s="9">
        <v>0.4</v>
      </c>
    </row>
    <row r="543" spans="1:1" x14ac:dyDescent="0.3">
      <c r="A543" s="9">
        <v>0.7</v>
      </c>
    </row>
    <row r="544" spans="1:1" x14ac:dyDescent="0.3">
      <c r="A544" s="9">
        <v>0.9</v>
      </c>
    </row>
    <row r="545" spans="1:1" x14ac:dyDescent="0.3">
      <c r="A545" s="9">
        <v>1.1000000000000001</v>
      </c>
    </row>
    <row r="546" spans="1:1" x14ac:dyDescent="0.3">
      <c r="A546" s="9">
        <v>0.8</v>
      </c>
    </row>
    <row r="547" spans="1:1" x14ac:dyDescent="0.3">
      <c r="A547" s="9">
        <v>0.3</v>
      </c>
    </row>
    <row r="548" spans="1:1" x14ac:dyDescent="0.3">
      <c r="A548" s="9">
        <v>0.5</v>
      </c>
    </row>
    <row r="549" spans="1:1" x14ac:dyDescent="0.3">
      <c r="A549" s="9">
        <v>0.6</v>
      </c>
    </row>
    <row r="550" spans="1:1" x14ac:dyDescent="0.3">
      <c r="A550" s="9">
        <v>0.4</v>
      </c>
    </row>
    <row r="551" spans="1:1" x14ac:dyDescent="0.3">
      <c r="A551" s="9">
        <v>0.7</v>
      </c>
    </row>
    <row r="552" spans="1:1" x14ac:dyDescent="0.3">
      <c r="A552" s="9">
        <v>0.9</v>
      </c>
    </row>
    <row r="553" spans="1:1" x14ac:dyDescent="0.3">
      <c r="A553" s="9">
        <v>1</v>
      </c>
    </row>
    <row r="554" spans="1:1" x14ac:dyDescent="0.3">
      <c r="A554" s="9">
        <v>0.8</v>
      </c>
    </row>
    <row r="555" spans="1:1" x14ac:dyDescent="0.3">
      <c r="A555" s="9">
        <v>0.3</v>
      </c>
    </row>
    <row r="556" spans="1:1" x14ac:dyDescent="0.3">
      <c r="A556" s="9">
        <v>0.5</v>
      </c>
    </row>
    <row r="557" spans="1:1" x14ac:dyDescent="0.3">
      <c r="A557" s="9">
        <v>0.6</v>
      </c>
    </row>
    <row r="558" spans="1:1" x14ac:dyDescent="0.3">
      <c r="A558" s="9">
        <v>0.4</v>
      </c>
    </row>
    <row r="559" spans="1:1" x14ac:dyDescent="0.3">
      <c r="A559" s="9">
        <v>0.7</v>
      </c>
    </row>
    <row r="560" spans="1:1" x14ac:dyDescent="0.3">
      <c r="A560" s="9">
        <v>0.9</v>
      </c>
    </row>
    <row r="561" spans="1:1" x14ac:dyDescent="0.3">
      <c r="A561" s="9">
        <v>1.1000000000000001</v>
      </c>
    </row>
    <row r="562" spans="1:1" x14ac:dyDescent="0.3">
      <c r="A562" s="9">
        <v>0.8</v>
      </c>
    </row>
    <row r="563" spans="1:1" x14ac:dyDescent="0.3">
      <c r="A563" s="9">
        <v>0.3</v>
      </c>
    </row>
    <row r="564" spans="1:1" x14ac:dyDescent="0.3">
      <c r="A564" s="9">
        <v>0.5</v>
      </c>
    </row>
    <row r="565" spans="1:1" x14ac:dyDescent="0.3">
      <c r="A565" s="9">
        <v>0.6</v>
      </c>
    </row>
    <row r="566" spans="1:1" x14ac:dyDescent="0.3">
      <c r="A566" s="9">
        <v>0.4</v>
      </c>
    </row>
    <row r="567" spans="1:1" x14ac:dyDescent="0.3">
      <c r="A567" s="9">
        <v>0.7</v>
      </c>
    </row>
    <row r="568" spans="1:1" x14ac:dyDescent="0.3">
      <c r="A568" s="9">
        <v>0.9</v>
      </c>
    </row>
    <row r="569" spans="1:1" x14ac:dyDescent="0.3">
      <c r="A569" s="9">
        <v>1</v>
      </c>
    </row>
    <row r="570" spans="1:1" x14ac:dyDescent="0.3">
      <c r="A570" s="9">
        <v>0.8</v>
      </c>
    </row>
    <row r="571" spans="1:1" x14ac:dyDescent="0.3">
      <c r="A571" s="9">
        <v>0.3</v>
      </c>
    </row>
    <row r="572" spans="1:1" x14ac:dyDescent="0.3">
      <c r="A572" s="9">
        <v>0.5</v>
      </c>
    </row>
    <row r="573" spans="1:1" x14ac:dyDescent="0.3">
      <c r="A573" s="9">
        <v>0.6</v>
      </c>
    </row>
    <row r="574" spans="1:1" x14ac:dyDescent="0.3">
      <c r="A574" s="9">
        <v>0.4</v>
      </c>
    </row>
    <row r="575" spans="1:1" x14ac:dyDescent="0.3">
      <c r="A575" s="9">
        <v>0.7</v>
      </c>
    </row>
    <row r="576" spans="1:1" x14ac:dyDescent="0.3">
      <c r="A576" s="9">
        <v>0.9</v>
      </c>
    </row>
    <row r="577" spans="1:1" x14ac:dyDescent="0.3">
      <c r="A577" s="9">
        <v>1.1000000000000001</v>
      </c>
    </row>
    <row r="578" spans="1:1" x14ac:dyDescent="0.3">
      <c r="A578" s="9">
        <v>0.8</v>
      </c>
    </row>
    <row r="579" spans="1:1" x14ac:dyDescent="0.3">
      <c r="A579" s="9">
        <v>0.3</v>
      </c>
    </row>
    <row r="580" spans="1:1" x14ac:dyDescent="0.3">
      <c r="A580" s="9">
        <v>0.5</v>
      </c>
    </row>
    <row r="581" spans="1:1" x14ac:dyDescent="0.3">
      <c r="A581" s="9">
        <v>0.6</v>
      </c>
    </row>
    <row r="582" spans="1:1" x14ac:dyDescent="0.3">
      <c r="A582" s="9">
        <v>0.4</v>
      </c>
    </row>
    <row r="583" spans="1:1" x14ac:dyDescent="0.3">
      <c r="A583" s="9">
        <v>0.7</v>
      </c>
    </row>
    <row r="584" spans="1:1" x14ac:dyDescent="0.3">
      <c r="A584" s="9">
        <v>0.9</v>
      </c>
    </row>
    <row r="585" spans="1:1" x14ac:dyDescent="0.3">
      <c r="A585" s="9">
        <v>1</v>
      </c>
    </row>
    <row r="586" spans="1:1" x14ac:dyDescent="0.3">
      <c r="A586" s="9">
        <v>0.8</v>
      </c>
    </row>
    <row r="587" spans="1:1" x14ac:dyDescent="0.3">
      <c r="A587" s="9">
        <v>0.3</v>
      </c>
    </row>
    <row r="588" spans="1:1" x14ac:dyDescent="0.3">
      <c r="A588" s="9">
        <v>0.5</v>
      </c>
    </row>
    <row r="589" spans="1:1" x14ac:dyDescent="0.3">
      <c r="A589" s="9">
        <v>0.6</v>
      </c>
    </row>
    <row r="590" spans="1:1" x14ac:dyDescent="0.3">
      <c r="A590" s="9">
        <v>0.4</v>
      </c>
    </row>
    <row r="591" spans="1:1" x14ac:dyDescent="0.3">
      <c r="A591" s="9">
        <v>0.7</v>
      </c>
    </row>
    <row r="592" spans="1:1" x14ac:dyDescent="0.3">
      <c r="A592" s="9">
        <v>0.9</v>
      </c>
    </row>
    <row r="593" spans="1:1" x14ac:dyDescent="0.3">
      <c r="A593" s="9">
        <v>1.1000000000000001</v>
      </c>
    </row>
  </sheetData>
  <sortState xmlns:xlrd2="http://schemas.microsoft.com/office/spreadsheetml/2017/richdata2" ref="C483:G486">
    <sortCondition ref="C483:C486"/>
  </sortState>
  <mergeCells count="21">
    <mergeCell ref="A124:F126"/>
    <mergeCell ref="A128:F130"/>
    <mergeCell ref="D134:I136"/>
    <mergeCell ref="A1:F3"/>
    <mergeCell ref="A5:F6"/>
    <mergeCell ref="F9:M10"/>
    <mergeCell ref="F18:K20"/>
    <mergeCell ref="E30:J32"/>
    <mergeCell ref="D143:I146"/>
    <mergeCell ref="A238:F242"/>
    <mergeCell ref="D155:I159"/>
    <mergeCell ref="E246:J249"/>
    <mergeCell ref="E256:J259"/>
    <mergeCell ref="C483:G486"/>
    <mergeCell ref="C492:G495"/>
    <mergeCell ref="C474:G477"/>
    <mergeCell ref="E266:I269"/>
    <mergeCell ref="A359:G362"/>
    <mergeCell ref="E365:I368"/>
    <mergeCell ref="E376:I378"/>
    <mergeCell ref="E385:I38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70D5C-0236-4921-9FA5-2F1BB0AF4D33}">
  <dimension ref="A1:U113"/>
  <sheetViews>
    <sheetView tabSelected="1" topLeftCell="A3" workbookViewId="0">
      <selection activeCell="H101" sqref="H101"/>
    </sheetView>
  </sheetViews>
  <sheetFormatPr defaultRowHeight="14.4" x14ac:dyDescent="0.3"/>
  <cols>
    <col min="1" max="1" width="19.6640625" customWidth="1"/>
    <col min="2" max="2" width="9.21875" customWidth="1"/>
    <col min="6" max="6" width="11.5546875" customWidth="1"/>
  </cols>
  <sheetData>
    <row r="1" spans="1:7" x14ac:dyDescent="0.3">
      <c r="A1" s="16" t="s">
        <v>217</v>
      </c>
      <c r="B1" s="17"/>
      <c r="C1" s="17"/>
      <c r="D1" s="17"/>
      <c r="E1" s="17"/>
      <c r="F1" s="17"/>
      <c r="G1" s="17"/>
    </row>
    <row r="2" spans="1:7" x14ac:dyDescent="0.3">
      <c r="A2" s="17"/>
      <c r="B2" s="17"/>
      <c r="C2" s="17"/>
      <c r="D2" s="17"/>
      <c r="E2" s="17"/>
      <c r="F2" s="17"/>
      <c r="G2" s="17"/>
    </row>
    <row r="3" spans="1:7" x14ac:dyDescent="0.3">
      <c r="A3" s="17"/>
      <c r="B3" s="17"/>
      <c r="C3" s="17"/>
      <c r="D3" s="17"/>
      <c r="E3" s="17"/>
      <c r="F3" s="17"/>
      <c r="G3" s="17"/>
    </row>
    <row r="4" spans="1:7" x14ac:dyDescent="0.3">
      <c r="A4" s="17"/>
      <c r="B4" s="17"/>
      <c r="C4" s="17"/>
      <c r="D4" s="17"/>
      <c r="E4" s="17"/>
      <c r="F4" s="17"/>
      <c r="G4" s="17"/>
    </row>
    <row r="7" spans="1:7" x14ac:dyDescent="0.3">
      <c r="A7" s="16" t="s">
        <v>218</v>
      </c>
      <c r="B7" s="17"/>
      <c r="C7" s="17"/>
      <c r="D7" s="17"/>
      <c r="E7" s="17"/>
      <c r="F7" s="17"/>
      <c r="G7" s="17"/>
    </row>
    <row r="8" spans="1:7" x14ac:dyDescent="0.3">
      <c r="A8" s="17"/>
      <c r="B8" s="17"/>
      <c r="C8" s="17"/>
      <c r="D8" s="17"/>
      <c r="E8" s="17"/>
      <c r="F8" s="17"/>
      <c r="G8" s="17"/>
    </row>
    <row r="9" spans="1:7" x14ac:dyDescent="0.3">
      <c r="A9" s="17"/>
      <c r="B9" s="17"/>
      <c r="C9" s="17"/>
      <c r="D9" s="17"/>
      <c r="E9" s="17"/>
      <c r="F9" s="17"/>
      <c r="G9" s="17"/>
    </row>
    <row r="10" spans="1:7" x14ac:dyDescent="0.3">
      <c r="A10" s="17"/>
      <c r="B10" s="17"/>
      <c r="C10" s="17"/>
      <c r="D10" s="17"/>
      <c r="E10" s="17"/>
      <c r="F10" s="17"/>
      <c r="G10" s="17"/>
    </row>
    <row r="14" spans="1:7" x14ac:dyDescent="0.3">
      <c r="A14" s="7" t="s">
        <v>227</v>
      </c>
      <c r="B14" s="7" t="s">
        <v>228</v>
      </c>
      <c r="C14" s="7" t="s">
        <v>219</v>
      </c>
    </row>
    <row r="15" spans="1:7" x14ac:dyDescent="0.3">
      <c r="A15" s="9">
        <v>1</v>
      </c>
      <c r="B15" s="9">
        <v>10</v>
      </c>
      <c r="C15" s="9">
        <v>50</v>
      </c>
    </row>
    <row r="16" spans="1:7" x14ac:dyDescent="0.3">
      <c r="A16" s="9">
        <v>2</v>
      </c>
      <c r="B16" s="9">
        <v>12</v>
      </c>
      <c r="C16" s="9">
        <v>55</v>
      </c>
    </row>
    <row r="17" spans="1:21" x14ac:dyDescent="0.3">
      <c r="A17" s="9">
        <v>3</v>
      </c>
      <c r="B17" s="9">
        <v>15</v>
      </c>
      <c r="C17" s="9">
        <v>60</v>
      </c>
    </row>
    <row r="18" spans="1:21" x14ac:dyDescent="0.3">
      <c r="A18" s="9">
        <v>4</v>
      </c>
      <c r="B18" s="9">
        <v>18</v>
      </c>
      <c r="C18" s="9">
        <v>65</v>
      </c>
    </row>
    <row r="19" spans="1:21" x14ac:dyDescent="0.3">
      <c r="A19" s="9">
        <v>5</v>
      </c>
      <c r="B19" s="9">
        <v>20</v>
      </c>
      <c r="C19" s="9">
        <v>70</v>
      </c>
    </row>
    <row r="20" spans="1:21" x14ac:dyDescent="0.3">
      <c r="A20" s="9">
        <v>6</v>
      </c>
      <c r="B20" s="9">
        <v>22</v>
      </c>
      <c r="C20" s="9">
        <v>75</v>
      </c>
    </row>
    <row r="21" spans="1:21" x14ac:dyDescent="0.3">
      <c r="A21" s="9">
        <v>7</v>
      </c>
      <c r="B21" s="9">
        <v>25</v>
      </c>
      <c r="C21" s="9">
        <v>80</v>
      </c>
    </row>
    <row r="22" spans="1:21" x14ac:dyDescent="0.3">
      <c r="A22" s="9">
        <v>8</v>
      </c>
      <c r="B22" s="9">
        <v>28</v>
      </c>
      <c r="C22" s="9">
        <v>85</v>
      </c>
    </row>
    <row r="23" spans="1:21" x14ac:dyDescent="0.3">
      <c r="A23" s="9">
        <v>9</v>
      </c>
      <c r="B23" s="9">
        <v>30</v>
      </c>
      <c r="C23" s="9">
        <v>90</v>
      </c>
    </row>
    <row r="24" spans="1:21" x14ac:dyDescent="0.3">
      <c r="A24" s="9">
        <v>10</v>
      </c>
      <c r="B24" s="9">
        <v>32</v>
      </c>
      <c r="C24" s="9">
        <v>95</v>
      </c>
    </row>
    <row r="25" spans="1:21" x14ac:dyDescent="0.3">
      <c r="A25" s="9">
        <v>11</v>
      </c>
      <c r="B25" s="9">
        <v>35</v>
      </c>
      <c r="C25" s="9">
        <v>100</v>
      </c>
    </row>
    <row r="26" spans="1:21" x14ac:dyDescent="0.3">
      <c r="A26" s="9">
        <v>12</v>
      </c>
      <c r="B26" s="9">
        <v>38</v>
      </c>
      <c r="C26" s="9">
        <v>105</v>
      </c>
    </row>
    <row r="30" spans="1:21" x14ac:dyDescent="0.3">
      <c r="A30" s="1" t="s">
        <v>222</v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</row>
    <row r="33" spans="1:4" ht="15" thickBot="1" x14ac:dyDescent="0.35"/>
    <row r="34" spans="1:4" x14ac:dyDescent="0.3">
      <c r="A34" s="4"/>
      <c r="B34" s="4" t="s">
        <v>227</v>
      </c>
      <c r="C34" s="4" t="s">
        <v>228</v>
      </c>
      <c r="D34" s="4" t="s">
        <v>219</v>
      </c>
    </row>
    <row r="35" spans="1:4" x14ac:dyDescent="0.3">
      <c r="A35" t="s">
        <v>227</v>
      </c>
      <c r="B35">
        <v>1</v>
      </c>
    </row>
    <row r="36" spans="1:4" x14ac:dyDescent="0.3">
      <c r="A36" t="s">
        <v>228</v>
      </c>
      <c r="B36">
        <v>0.99921031003664817</v>
      </c>
      <c r="C36">
        <v>1</v>
      </c>
    </row>
    <row r="37" spans="1:4" ht="15" thickBot="1" x14ac:dyDescent="0.35">
      <c r="A37" s="3" t="s">
        <v>219</v>
      </c>
      <c r="B37" s="3">
        <v>1.0000000000000002</v>
      </c>
      <c r="C37" s="3">
        <v>0.99921031003664817</v>
      </c>
      <c r="D37" s="3">
        <v>1</v>
      </c>
    </row>
    <row r="40" spans="1:4" x14ac:dyDescent="0.3">
      <c r="A40" s="1" t="s">
        <v>265</v>
      </c>
    </row>
    <row r="41" spans="1:4" x14ac:dyDescent="0.3">
      <c r="A41" t="s">
        <v>266</v>
      </c>
    </row>
    <row r="50" spans="1:8" x14ac:dyDescent="0.3">
      <c r="A50" s="16" t="s">
        <v>223</v>
      </c>
      <c r="B50" s="17"/>
      <c r="C50" s="17"/>
      <c r="D50" s="17"/>
      <c r="E50" s="17"/>
      <c r="F50" s="17"/>
    </row>
    <row r="51" spans="1:8" x14ac:dyDescent="0.3">
      <c r="A51" s="17"/>
      <c r="B51" s="17"/>
      <c r="C51" s="17"/>
      <c r="D51" s="17"/>
      <c r="E51" s="17"/>
      <c r="F51" s="17"/>
    </row>
    <row r="52" spans="1:8" x14ac:dyDescent="0.3">
      <c r="A52" s="17"/>
      <c r="B52" s="17"/>
      <c r="C52" s="17"/>
      <c r="D52" s="17"/>
      <c r="E52" s="17"/>
      <c r="F52" s="17"/>
    </row>
    <row r="53" spans="1:8" x14ac:dyDescent="0.3">
      <c r="A53" s="17"/>
      <c r="B53" s="17"/>
      <c r="C53" s="17"/>
      <c r="D53" s="17"/>
      <c r="E53" s="17"/>
      <c r="F53" s="17"/>
    </row>
    <row r="56" spans="1:8" ht="15" thickBot="1" x14ac:dyDescent="0.35">
      <c r="A56" s="7" t="s">
        <v>224</v>
      </c>
      <c r="B56" s="7" t="s">
        <v>225</v>
      </c>
    </row>
    <row r="57" spans="1:8" x14ac:dyDescent="0.3">
      <c r="A57" s="8">
        <v>45</v>
      </c>
      <c r="B57" s="8">
        <v>52</v>
      </c>
      <c r="F57" s="4"/>
      <c r="G57" s="4" t="s">
        <v>220</v>
      </c>
      <c r="H57" s="4" t="s">
        <v>221</v>
      </c>
    </row>
    <row r="58" spans="1:8" x14ac:dyDescent="0.3">
      <c r="A58" s="8">
        <v>47</v>
      </c>
      <c r="B58" s="8">
        <v>54</v>
      </c>
      <c r="F58" t="s">
        <v>220</v>
      </c>
      <c r="G58">
        <f>VARP('CORELATION &amp; COVARIANCE'!$A$57:$A$76)</f>
        <v>96.8</v>
      </c>
    </row>
    <row r="59" spans="1:8" ht="15" thickBot="1" x14ac:dyDescent="0.35">
      <c r="A59" s="8">
        <v>48</v>
      </c>
      <c r="B59" s="8">
        <v>55</v>
      </c>
      <c r="F59" s="3" t="s">
        <v>221</v>
      </c>
      <c r="G59" s="3">
        <v>92.65</v>
      </c>
      <c r="H59" s="3">
        <f>VARP('CORELATION &amp; COVARIANCE'!$B$57:$B$76)</f>
        <v>88.927499999999995</v>
      </c>
    </row>
    <row r="60" spans="1:8" x14ac:dyDescent="0.3">
      <c r="A60" s="8">
        <v>50</v>
      </c>
      <c r="B60" s="8">
        <v>57</v>
      </c>
    </row>
    <row r="61" spans="1:8" x14ac:dyDescent="0.3">
      <c r="A61" s="8">
        <v>52</v>
      </c>
      <c r="B61" s="8">
        <v>59</v>
      </c>
      <c r="F61" s="1" t="s">
        <v>268</v>
      </c>
    </row>
    <row r="62" spans="1:8" x14ac:dyDescent="0.3">
      <c r="A62" s="8">
        <v>53</v>
      </c>
      <c r="B62" s="8">
        <v>60</v>
      </c>
      <c r="F62" t="s">
        <v>267</v>
      </c>
    </row>
    <row r="63" spans="1:8" x14ac:dyDescent="0.3">
      <c r="A63" s="8">
        <v>55</v>
      </c>
      <c r="B63" s="8">
        <v>61</v>
      </c>
    </row>
    <row r="64" spans="1:8" x14ac:dyDescent="0.3">
      <c r="A64" s="8">
        <v>56</v>
      </c>
      <c r="B64" s="8">
        <v>62</v>
      </c>
    </row>
    <row r="65" spans="1:13" x14ac:dyDescent="0.3">
      <c r="A65" s="8">
        <v>58</v>
      </c>
      <c r="B65" s="8">
        <v>64</v>
      </c>
    </row>
    <row r="66" spans="1:13" x14ac:dyDescent="0.3">
      <c r="A66" s="8">
        <v>60</v>
      </c>
      <c r="B66" s="8">
        <v>66</v>
      </c>
    </row>
    <row r="67" spans="1:13" x14ac:dyDescent="0.3">
      <c r="A67" s="8">
        <v>62</v>
      </c>
      <c r="B67" s="8">
        <v>67</v>
      </c>
    </row>
    <row r="68" spans="1:13" x14ac:dyDescent="0.3">
      <c r="A68" s="8">
        <v>64</v>
      </c>
      <c r="B68" s="8">
        <v>69</v>
      </c>
    </row>
    <row r="69" spans="1:13" x14ac:dyDescent="0.3">
      <c r="A69" s="8">
        <v>65</v>
      </c>
      <c r="B69" s="8">
        <v>71</v>
      </c>
    </row>
    <row r="70" spans="1:13" x14ac:dyDescent="0.3">
      <c r="A70" s="8">
        <v>67</v>
      </c>
      <c r="B70" s="8">
        <v>73</v>
      </c>
    </row>
    <row r="71" spans="1:13" x14ac:dyDescent="0.3">
      <c r="A71" s="8">
        <v>69</v>
      </c>
      <c r="B71" s="8">
        <v>74</v>
      </c>
    </row>
    <row r="72" spans="1:13" x14ac:dyDescent="0.3">
      <c r="A72" s="8">
        <v>70</v>
      </c>
      <c r="B72" s="8">
        <v>76</v>
      </c>
    </row>
    <row r="73" spans="1:13" x14ac:dyDescent="0.3">
      <c r="A73" s="8">
        <v>72</v>
      </c>
      <c r="B73" s="8">
        <v>78</v>
      </c>
    </row>
    <row r="74" spans="1:13" x14ac:dyDescent="0.3">
      <c r="A74" s="8">
        <v>74</v>
      </c>
      <c r="B74" s="8">
        <v>80</v>
      </c>
    </row>
    <row r="75" spans="1:13" x14ac:dyDescent="0.3">
      <c r="A75" s="8">
        <v>76</v>
      </c>
      <c r="B75" s="8">
        <v>82</v>
      </c>
      <c r="D75" s="15"/>
    </row>
    <row r="76" spans="1:13" x14ac:dyDescent="0.3">
      <c r="A76" s="8">
        <v>77</v>
      </c>
      <c r="B76" s="8">
        <v>83</v>
      </c>
    </row>
    <row r="80" spans="1:13" x14ac:dyDescent="0.3">
      <c r="A80" s="1" t="s">
        <v>226</v>
      </c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</row>
    <row r="83" spans="1:11" ht="15" thickBot="1" x14ac:dyDescent="0.35">
      <c r="A83" s="20" t="s">
        <v>255</v>
      </c>
      <c r="B83" s="20"/>
      <c r="C83" s="20" t="s">
        <v>256</v>
      </c>
      <c r="D83" s="20"/>
    </row>
    <row r="84" spans="1:11" x14ac:dyDescent="0.3">
      <c r="A84" s="8">
        <v>10</v>
      </c>
      <c r="B84" s="8"/>
      <c r="C84" s="8">
        <v>60</v>
      </c>
      <c r="F84" s="4"/>
      <c r="G84" s="4" t="s">
        <v>255</v>
      </c>
      <c r="H84" s="4"/>
      <c r="I84" s="4" t="s">
        <v>256</v>
      </c>
      <c r="J84" s="4"/>
    </row>
    <row r="85" spans="1:11" x14ac:dyDescent="0.3">
      <c r="A85" s="8">
        <v>12</v>
      </c>
      <c r="B85" s="8"/>
      <c r="C85" s="8">
        <v>65</v>
      </c>
      <c r="F85" t="s">
        <v>255</v>
      </c>
      <c r="G85">
        <v>1</v>
      </c>
    </row>
    <row r="86" spans="1:11" x14ac:dyDescent="0.3">
      <c r="A86" s="8">
        <v>15</v>
      </c>
      <c r="B86" s="8"/>
      <c r="C86" s="8">
        <v>70</v>
      </c>
      <c r="H86">
        <v>1</v>
      </c>
    </row>
    <row r="87" spans="1:11" x14ac:dyDescent="0.3">
      <c r="A87" s="8">
        <v>18</v>
      </c>
      <c r="B87" s="8"/>
      <c r="C87" s="8">
        <v>75</v>
      </c>
      <c r="F87" t="s">
        <v>256</v>
      </c>
      <c r="G87">
        <v>0.97729508301867352</v>
      </c>
      <c r="I87">
        <v>1</v>
      </c>
    </row>
    <row r="88" spans="1:11" ht="15" thickBot="1" x14ac:dyDescent="0.35">
      <c r="A88" s="8">
        <v>20</v>
      </c>
      <c r="B88" s="8"/>
      <c r="C88" s="8">
        <v>80</v>
      </c>
      <c r="F88" s="3"/>
      <c r="G88" s="3"/>
      <c r="H88" s="3"/>
      <c r="I88" s="3"/>
      <c r="J88" s="3">
        <v>1</v>
      </c>
    </row>
    <row r="89" spans="1:11" x14ac:dyDescent="0.3">
      <c r="A89" s="8">
        <v>22</v>
      </c>
      <c r="B89" s="8"/>
      <c r="C89" s="8">
        <v>82</v>
      </c>
    </row>
    <row r="90" spans="1:11" x14ac:dyDescent="0.3">
      <c r="A90" s="8">
        <v>25</v>
      </c>
      <c r="B90" s="8"/>
      <c r="C90" s="8">
        <v>85</v>
      </c>
    </row>
    <row r="91" spans="1:11" x14ac:dyDescent="0.3">
      <c r="A91" s="8">
        <v>28</v>
      </c>
      <c r="B91" s="8"/>
      <c r="C91" s="8">
        <v>88</v>
      </c>
      <c r="F91" s="18" t="s">
        <v>292</v>
      </c>
      <c r="G91" s="19"/>
      <c r="H91" s="19"/>
      <c r="I91" s="19"/>
      <c r="J91" s="19"/>
      <c r="K91" s="19"/>
    </row>
    <row r="92" spans="1:11" x14ac:dyDescent="0.3">
      <c r="A92" s="8">
        <v>30</v>
      </c>
      <c r="B92" s="8"/>
      <c r="C92" s="8">
        <v>90</v>
      </c>
      <c r="F92" s="19"/>
      <c r="G92" s="19"/>
      <c r="H92" s="19"/>
      <c r="I92" s="19"/>
      <c r="J92" s="19"/>
      <c r="K92" s="19"/>
    </row>
    <row r="93" spans="1:11" x14ac:dyDescent="0.3">
      <c r="A93" s="8">
        <v>32</v>
      </c>
      <c r="B93" s="8"/>
      <c r="C93" s="8">
        <v>92</v>
      </c>
      <c r="F93" s="19"/>
      <c r="G93" s="19"/>
      <c r="H93" s="19"/>
      <c r="I93" s="19"/>
      <c r="J93" s="19"/>
      <c r="K93" s="19"/>
    </row>
    <row r="94" spans="1:11" x14ac:dyDescent="0.3">
      <c r="A94" s="8">
        <v>35</v>
      </c>
      <c r="B94" s="8"/>
      <c r="C94" s="8">
        <v>93</v>
      </c>
      <c r="F94" s="19"/>
      <c r="G94" s="19"/>
      <c r="H94" s="19"/>
      <c r="I94" s="19"/>
      <c r="J94" s="19"/>
      <c r="K94" s="19"/>
    </row>
    <row r="95" spans="1:11" x14ac:dyDescent="0.3">
      <c r="A95" s="8">
        <v>38</v>
      </c>
      <c r="B95" s="8"/>
      <c r="C95" s="8">
        <v>95</v>
      </c>
      <c r="F95" s="19"/>
      <c r="G95" s="19"/>
      <c r="H95" s="19"/>
      <c r="I95" s="19"/>
      <c r="J95" s="19"/>
      <c r="K95" s="19"/>
    </row>
    <row r="96" spans="1:11" x14ac:dyDescent="0.3">
      <c r="A96" s="8">
        <v>40</v>
      </c>
      <c r="B96" s="8"/>
      <c r="C96" s="8">
        <v>96</v>
      </c>
      <c r="F96" s="19"/>
      <c r="G96" s="19"/>
      <c r="H96" s="19"/>
      <c r="I96" s="19"/>
      <c r="J96" s="19"/>
      <c r="K96" s="19"/>
    </row>
    <row r="97" spans="1:3" x14ac:dyDescent="0.3">
      <c r="A97" s="8">
        <v>42</v>
      </c>
      <c r="B97" s="8"/>
      <c r="C97" s="8">
        <v>97</v>
      </c>
    </row>
    <row r="98" spans="1:3" x14ac:dyDescent="0.3">
      <c r="A98" s="8">
        <v>45</v>
      </c>
      <c r="B98" s="8"/>
      <c r="C98" s="8">
        <v>98</v>
      </c>
    </row>
    <row r="99" spans="1:3" x14ac:dyDescent="0.3">
      <c r="A99" s="8">
        <v>48</v>
      </c>
      <c r="B99" s="8"/>
      <c r="C99" s="8">
        <v>99</v>
      </c>
    </row>
    <row r="100" spans="1:3" x14ac:dyDescent="0.3">
      <c r="A100" s="8">
        <v>50</v>
      </c>
      <c r="B100" s="8"/>
      <c r="C100" s="8">
        <v>100</v>
      </c>
    </row>
    <row r="101" spans="1:3" x14ac:dyDescent="0.3">
      <c r="A101" s="8">
        <v>52</v>
      </c>
      <c r="B101" s="8"/>
      <c r="C101" s="8">
        <v>102</v>
      </c>
    </row>
    <row r="102" spans="1:3" x14ac:dyDescent="0.3">
      <c r="A102" s="8">
        <v>55</v>
      </c>
      <c r="B102" s="8"/>
      <c r="C102" s="8">
        <v>105</v>
      </c>
    </row>
    <row r="103" spans="1:3" x14ac:dyDescent="0.3">
      <c r="A103" s="8">
        <v>58</v>
      </c>
      <c r="B103" s="8"/>
      <c r="C103" s="8">
        <v>106</v>
      </c>
    </row>
    <row r="104" spans="1:3" x14ac:dyDescent="0.3">
      <c r="A104" s="8">
        <v>60</v>
      </c>
      <c r="B104" s="8"/>
      <c r="C104" s="8">
        <v>107</v>
      </c>
    </row>
    <row r="105" spans="1:3" x14ac:dyDescent="0.3">
      <c r="A105" s="8">
        <v>62</v>
      </c>
      <c r="B105" s="8"/>
      <c r="C105" s="8">
        <v>108</v>
      </c>
    </row>
    <row r="106" spans="1:3" x14ac:dyDescent="0.3">
      <c r="A106" s="8">
        <v>65</v>
      </c>
      <c r="B106" s="8"/>
      <c r="C106" s="8">
        <v>110</v>
      </c>
    </row>
    <row r="107" spans="1:3" x14ac:dyDescent="0.3">
      <c r="A107" s="8">
        <v>68</v>
      </c>
      <c r="B107" s="8"/>
      <c r="C107" s="8">
        <v>112</v>
      </c>
    </row>
    <row r="108" spans="1:3" x14ac:dyDescent="0.3">
      <c r="A108" s="8">
        <v>70</v>
      </c>
      <c r="B108" s="8"/>
      <c r="C108" s="8">
        <v>114</v>
      </c>
    </row>
    <row r="109" spans="1:3" x14ac:dyDescent="0.3">
      <c r="A109" s="8">
        <v>72</v>
      </c>
      <c r="B109" s="8"/>
      <c r="C109" s="8">
        <v>115</v>
      </c>
    </row>
    <row r="110" spans="1:3" x14ac:dyDescent="0.3">
      <c r="A110" s="8">
        <v>75</v>
      </c>
      <c r="B110" s="8"/>
      <c r="C110" s="8">
        <v>116</v>
      </c>
    </row>
    <row r="111" spans="1:3" x14ac:dyDescent="0.3">
      <c r="A111" s="8">
        <v>78</v>
      </c>
      <c r="B111" s="8"/>
      <c r="C111" s="8">
        <v>118</v>
      </c>
    </row>
    <row r="112" spans="1:3" x14ac:dyDescent="0.3">
      <c r="A112" s="8">
        <v>80</v>
      </c>
      <c r="B112" s="8"/>
      <c r="C112" s="8">
        <v>120</v>
      </c>
    </row>
    <row r="113" spans="1:3" x14ac:dyDescent="0.3">
      <c r="A113" s="8">
        <v>82</v>
      </c>
      <c r="B113" s="8"/>
      <c r="C113" s="8">
        <v>122</v>
      </c>
    </row>
  </sheetData>
  <mergeCells count="6">
    <mergeCell ref="F91:K96"/>
    <mergeCell ref="A50:F53"/>
    <mergeCell ref="A1:G4"/>
    <mergeCell ref="A7:G10"/>
    <mergeCell ref="A83:B83"/>
    <mergeCell ref="C83:D83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F1B4E7-0C8E-4DD5-AFC8-207FFEEDD74E}">
  <dimension ref="A1:L198"/>
  <sheetViews>
    <sheetView topLeftCell="A215" workbookViewId="0">
      <selection activeCell="C48" sqref="C48"/>
    </sheetView>
  </sheetViews>
  <sheetFormatPr defaultRowHeight="14.4" x14ac:dyDescent="0.3"/>
  <cols>
    <col min="4" max="4" width="14.88671875" customWidth="1"/>
    <col min="8" max="8" width="11.21875" customWidth="1"/>
  </cols>
  <sheetData>
    <row r="1" spans="1:9" x14ac:dyDescent="0.3">
      <c r="A1" s="17" t="s">
        <v>26</v>
      </c>
      <c r="B1" s="17"/>
      <c r="C1" s="17"/>
      <c r="D1" s="17"/>
    </row>
    <row r="3" spans="1:9" x14ac:dyDescent="0.3">
      <c r="A3" t="s">
        <v>7</v>
      </c>
      <c r="B3">
        <v>120</v>
      </c>
      <c r="C3" t="s">
        <v>25</v>
      </c>
    </row>
    <row r="4" spans="1:9" x14ac:dyDescent="0.3">
      <c r="A4" t="s">
        <v>8</v>
      </c>
      <c r="B4">
        <v>110</v>
      </c>
      <c r="C4" t="s">
        <v>25</v>
      </c>
    </row>
    <row r="5" spans="1:9" x14ac:dyDescent="0.3">
      <c r="A5" t="s">
        <v>9</v>
      </c>
      <c r="B5">
        <v>130</v>
      </c>
      <c r="C5" t="s">
        <v>25</v>
      </c>
    </row>
    <row r="6" spans="1:9" x14ac:dyDescent="0.3">
      <c r="A6" t="s">
        <v>10</v>
      </c>
      <c r="B6">
        <v>115</v>
      </c>
      <c r="C6" t="s">
        <v>25</v>
      </c>
    </row>
    <row r="7" spans="1:9" x14ac:dyDescent="0.3">
      <c r="A7" t="s">
        <v>11</v>
      </c>
      <c r="B7">
        <v>125</v>
      </c>
      <c r="C7" t="s">
        <v>25</v>
      </c>
    </row>
    <row r="8" spans="1:9" x14ac:dyDescent="0.3">
      <c r="A8" t="s">
        <v>12</v>
      </c>
      <c r="B8">
        <v>105</v>
      </c>
      <c r="C8" t="s">
        <v>25</v>
      </c>
    </row>
    <row r="9" spans="1:9" x14ac:dyDescent="0.3">
      <c r="A9" t="s">
        <v>13</v>
      </c>
      <c r="B9">
        <v>135</v>
      </c>
      <c r="C9" t="s">
        <v>25</v>
      </c>
    </row>
    <row r="10" spans="1:9" x14ac:dyDescent="0.3">
      <c r="A10" t="s">
        <v>14</v>
      </c>
      <c r="B10">
        <v>115</v>
      </c>
      <c r="C10" t="s">
        <v>25</v>
      </c>
    </row>
    <row r="11" spans="1:9" x14ac:dyDescent="0.3">
      <c r="A11" t="s">
        <v>15</v>
      </c>
      <c r="B11">
        <v>125</v>
      </c>
      <c r="C11" t="s">
        <v>25</v>
      </c>
    </row>
    <row r="12" spans="1:9" x14ac:dyDescent="0.3">
      <c r="A12" t="s">
        <v>16</v>
      </c>
      <c r="B12">
        <v>140</v>
      </c>
      <c r="C12" t="s">
        <v>25</v>
      </c>
    </row>
    <row r="15" spans="1:9" x14ac:dyDescent="0.3">
      <c r="A15" s="21" t="s">
        <v>18</v>
      </c>
      <c r="B15" s="21"/>
      <c r="C15" s="21"/>
      <c r="D15" s="21"/>
      <c r="E15" s="21"/>
      <c r="F15" s="21"/>
      <c r="G15" s="21"/>
      <c r="H15" s="21"/>
      <c r="I15" s="21"/>
    </row>
    <row r="17" spans="1:8" x14ac:dyDescent="0.3">
      <c r="A17" s="1" t="s">
        <v>19</v>
      </c>
      <c r="B17" s="1" t="s">
        <v>17</v>
      </c>
      <c r="C17" s="1"/>
      <c r="D17" s="1"/>
      <c r="E17" s="1"/>
      <c r="F17" s="1"/>
      <c r="G17" s="1"/>
      <c r="H17" s="1"/>
    </row>
    <row r="19" spans="1:8" x14ac:dyDescent="0.3">
      <c r="A19" t="s">
        <v>20</v>
      </c>
      <c r="C19" s="13">
        <f>MAX(B3:B12)-MIN(B3:B12)</f>
        <v>35</v>
      </c>
    </row>
    <row r="21" spans="1:8" x14ac:dyDescent="0.3">
      <c r="A21" s="17" t="s">
        <v>21</v>
      </c>
      <c r="B21" s="19"/>
      <c r="C21" s="19"/>
      <c r="D21" s="19"/>
      <c r="E21" s="19"/>
      <c r="F21" s="19"/>
      <c r="G21" s="19"/>
      <c r="H21" s="19"/>
    </row>
    <row r="23" spans="1:8" x14ac:dyDescent="0.3">
      <c r="A23" t="s">
        <v>22</v>
      </c>
      <c r="C23" s="13">
        <f>VAR(B3:B12)</f>
        <v>123.33333333333333</v>
      </c>
    </row>
    <row r="25" spans="1:8" x14ac:dyDescent="0.3">
      <c r="A25" s="17" t="s">
        <v>23</v>
      </c>
      <c r="B25" s="19"/>
      <c r="C25" s="19"/>
      <c r="D25" s="19"/>
      <c r="E25" s="19"/>
      <c r="F25" s="19"/>
      <c r="G25" s="19"/>
      <c r="H25" s="19"/>
    </row>
    <row r="27" spans="1:8" x14ac:dyDescent="0.3">
      <c r="A27" t="s">
        <v>24</v>
      </c>
      <c r="C27" s="13">
        <f>STDEV(B3:B12)</f>
        <v>11.105554165971787</v>
      </c>
    </row>
    <row r="32" spans="1:8" x14ac:dyDescent="0.3">
      <c r="A32" s="17" t="s">
        <v>27</v>
      </c>
      <c r="B32" s="19"/>
      <c r="C32" s="19"/>
      <c r="D32" s="19"/>
      <c r="E32" s="19"/>
      <c r="F32" s="19"/>
      <c r="G32" s="19"/>
    </row>
    <row r="34" spans="1:10" x14ac:dyDescent="0.3">
      <c r="A34" t="s">
        <v>28</v>
      </c>
    </row>
    <row r="35" spans="1:10" x14ac:dyDescent="0.3">
      <c r="B35" s="19" t="s">
        <v>29</v>
      </c>
      <c r="C35" s="19"/>
      <c r="D35" s="19"/>
      <c r="E35" s="19"/>
      <c r="F35" s="19"/>
      <c r="G35" s="19"/>
      <c r="H35" s="19"/>
      <c r="I35" s="19"/>
      <c r="J35" s="19"/>
    </row>
    <row r="37" spans="1:10" x14ac:dyDescent="0.3">
      <c r="A37">
        <v>500</v>
      </c>
      <c r="B37">
        <v>700</v>
      </c>
      <c r="C37">
        <v>400</v>
      </c>
      <c r="D37">
        <v>600</v>
      </c>
      <c r="E37">
        <v>550</v>
      </c>
      <c r="F37">
        <v>750</v>
      </c>
      <c r="G37">
        <v>650</v>
      </c>
      <c r="H37">
        <v>500</v>
      </c>
      <c r="I37">
        <v>600</v>
      </c>
      <c r="J37">
        <v>550</v>
      </c>
    </row>
    <row r="38" spans="1:10" x14ac:dyDescent="0.3">
      <c r="A38">
        <v>800</v>
      </c>
      <c r="B38">
        <v>450</v>
      </c>
      <c r="C38">
        <v>700</v>
      </c>
      <c r="D38">
        <v>550</v>
      </c>
      <c r="E38">
        <v>600</v>
      </c>
      <c r="F38">
        <v>400</v>
      </c>
      <c r="G38">
        <v>650</v>
      </c>
      <c r="H38">
        <v>500</v>
      </c>
      <c r="I38">
        <v>750</v>
      </c>
      <c r="J38">
        <v>550</v>
      </c>
    </row>
    <row r="39" spans="1:10" x14ac:dyDescent="0.3">
      <c r="A39">
        <v>700</v>
      </c>
      <c r="B39">
        <v>600</v>
      </c>
      <c r="C39">
        <v>500</v>
      </c>
      <c r="D39">
        <v>800</v>
      </c>
      <c r="E39">
        <v>550</v>
      </c>
      <c r="F39">
        <v>650</v>
      </c>
      <c r="G39">
        <v>400</v>
      </c>
      <c r="H39">
        <v>600</v>
      </c>
      <c r="I39">
        <v>750</v>
      </c>
      <c r="J39">
        <v>550</v>
      </c>
    </row>
    <row r="42" spans="1:10" x14ac:dyDescent="0.3">
      <c r="A42" s="17" t="s">
        <v>30</v>
      </c>
      <c r="B42" s="17"/>
      <c r="C42" s="17"/>
      <c r="D42" s="17"/>
      <c r="E42" s="17"/>
      <c r="F42" s="17"/>
    </row>
    <row r="44" spans="1:10" x14ac:dyDescent="0.3">
      <c r="A44" t="s">
        <v>20</v>
      </c>
      <c r="C44" s="13">
        <f>MAX(A37:J39)-MIN(A37:J39)</f>
        <v>400</v>
      </c>
    </row>
    <row r="46" spans="1:10" x14ac:dyDescent="0.3">
      <c r="A46" s="17" t="s">
        <v>31</v>
      </c>
      <c r="B46" s="17"/>
      <c r="C46" s="17"/>
      <c r="D46" s="17"/>
    </row>
    <row r="48" spans="1:10" x14ac:dyDescent="0.3">
      <c r="A48" t="s">
        <v>22</v>
      </c>
      <c r="C48" s="13">
        <f>VAR(A37:J39)</f>
        <v>13163.793103448275</v>
      </c>
    </row>
    <row r="50" spans="1:10" x14ac:dyDescent="0.3">
      <c r="A50" s="17" t="s">
        <v>32</v>
      </c>
      <c r="B50" s="19"/>
      <c r="C50" s="19"/>
      <c r="D50" s="19"/>
      <c r="E50" s="19"/>
    </row>
    <row r="52" spans="1:10" x14ac:dyDescent="0.3">
      <c r="A52" t="s">
        <v>24</v>
      </c>
      <c r="C52" s="13">
        <f>_xlfn.STDEV.P(A37:J39)</f>
        <v>112.80514172678478</v>
      </c>
    </row>
    <row r="56" spans="1:10" x14ac:dyDescent="0.3">
      <c r="A56" s="1" t="s">
        <v>33</v>
      </c>
    </row>
    <row r="58" spans="1:10" x14ac:dyDescent="0.3">
      <c r="A58" t="s">
        <v>28</v>
      </c>
    </row>
    <row r="59" spans="1:10" x14ac:dyDescent="0.3">
      <c r="B59" t="s">
        <v>34</v>
      </c>
    </row>
    <row r="62" spans="1:10" x14ac:dyDescent="0.3">
      <c r="A62">
        <v>3</v>
      </c>
      <c r="B62">
        <v>5</v>
      </c>
      <c r="C62">
        <v>2</v>
      </c>
      <c r="D62">
        <v>4</v>
      </c>
      <c r="E62">
        <v>6</v>
      </c>
      <c r="F62">
        <v>2</v>
      </c>
      <c r="G62">
        <v>3</v>
      </c>
      <c r="H62">
        <v>4</v>
      </c>
      <c r="I62">
        <v>2</v>
      </c>
      <c r="J62">
        <v>5</v>
      </c>
    </row>
    <row r="63" spans="1:10" x14ac:dyDescent="0.3">
      <c r="A63">
        <v>7</v>
      </c>
      <c r="B63">
        <v>2</v>
      </c>
      <c r="C63">
        <v>3</v>
      </c>
      <c r="D63">
        <v>4</v>
      </c>
      <c r="E63">
        <v>2</v>
      </c>
      <c r="F63">
        <v>4</v>
      </c>
      <c r="G63">
        <v>2</v>
      </c>
      <c r="H63">
        <v>3</v>
      </c>
      <c r="I63">
        <v>5</v>
      </c>
      <c r="J63">
        <v>6</v>
      </c>
    </row>
    <row r="64" spans="1:10" x14ac:dyDescent="0.3">
      <c r="A64">
        <v>3</v>
      </c>
      <c r="B64">
        <v>2</v>
      </c>
      <c r="C64">
        <v>1</v>
      </c>
      <c r="D64">
        <v>4</v>
      </c>
      <c r="E64">
        <v>2</v>
      </c>
      <c r="F64">
        <v>4</v>
      </c>
      <c r="G64">
        <v>5</v>
      </c>
      <c r="H64">
        <v>3</v>
      </c>
      <c r="I64">
        <v>2</v>
      </c>
      <c r="J64">
        <v>7</v>
      </c>
    </row>
    <row r="65" spans="1:10" x14ac:dyDescent="0.3">
      <c r="A65">
        <v>2</v>
      </c>
      <c r="B65">
        <v>3</v>
      </c>
      <c r="C65">
        <v>4</v>
      </c>
      <c r="D65">
        <v>5</v>
      </c>
      <c r="E65">
        <v>1</v>
      </c>
      <c r="F65">
        <v>6</v>
      </c>
      <c r="G65">
        <v>2</v>
      </c>
      <c r="H65">
        <v>4</v>
      </c>
      <c r="I65">
        <v>3</v>
      </c>
      <c r="J65">
        <v>5</v>
      </c>
    </row>
    <row r="66" spans="1:10" x14ac:dyDescent="0.3">
      <c r="A66">
        <v>3</v>
      </c>
      <c r="B66">
        <v>2</v>
      </c>
      <c r="C66">
        <v>4</v>
      </c>
      <c r="D66">
        <v>2</v>
      </c>
      <c r="E66">
        <v>6</v>
      </c>
      <c r="F66">
        <v>3</v>
      </c>
      <c r="G66">
        <v>2</v>
      </c>
      <c r="H66">
        <v>4</v>
      </c>
      <c r="I66">
        <v>5</v>
      </c>
      <c r="J66">
        <v>3</v>
      </c>
    </row>
    <row r="68" spans="1:10" x14ac:dyDescent="0.3">
      <c r="A68" s="17" t="s">
        <v>35</v>
      </c>
      <c r="B68" s="17"/>
      <c r="C68" s="17"/>
      <c r="D68" s="17"/>
      <c r="E68" s="17"/>
      <c r="F68" s="17"/>
      <c r="G68" s="17"/>
    </row>
    <row r="70" spans="1:10" x14ac:dyDescent="0.3">
      <c r="A70" t="s">
        <v>20</v>
      </c>
      <c r="C70" s="13">
        <f>MAX(A62:J66)-MIN(A62:J66)</f>
        <v>6</v>
      </c>
    </row>
    <row r="72" spans="1:10" x14ac:dyDescent="0.3">
      <c r="A72" s="17" t="s">
        <v>36</v>
      </c>
      <c r="B72" s="17"/>
      <c r="C72" s="17"/>
      <c r="D72" s="17"/>
      <c r="E72" s="17"/>
    </row>
    <row r="74" spans="1:10" x14ac:dyDescent="0.3">
      <c r="A74" t="s">
        <v>22</v>
      </c>
      <c r="C74" s="13">
        <f>_xlfn.VAR.S(A62:J66)</f>
        <v>2.3363265306122454</v>
      </c>
    </row>
    <row r="76" spans="1:10" x14ac:dyDescent="0.3">
      <c r="A76" s="17" t="s">
        <v>37</v>
      </c>
      <c r="B76" s="17"/>
      <c r="C76" s="17"/>
      <c r="D76" s="17"/>
      <c r="E76" s="17"/>
    </row>
    <row r="78" spans="1:10" x14ac:dyDescent="0.3">
      <c r="A78" t="s">
        <v>24</v>
      </c>
      <c r="C78" s="13">
        <f>_xlfn.STDEV.S(A62:J66)</f>
        <v>1.5285046714394579</v>
      </c>
    </row>
    <row r="82" spans="1:12" x14ac:dyDescent="0.3">
      <c r="A82" s="1" t="s">
        <v>44</v>
      </c>
    </row>
    <row r="84" spans="1:12" x14ac:dyDescent="0.3">
      <c r="A84" t="s">
        <v>38</v>
      </c>
    </row>
    <row r="85" spans="1:12" x14ac:dyDescent="0.3">
      <c r="B85" t="s">
        <v>39</v>
      </c>
    </row>
    <row r="87" spans="1:12" x14ac:dyDescent="0.3">
      <c r="A87">
        <v>120</v>
      </c>
      <c r="B87">
        <v>150</v>
      </c>
      <c r="C87">
        <v>110</v>
      </c>
      <c r="D87">
        <v>135</v>
      </c>
      <c r="E87">
        <v>125</v>
      </c>
      <c r="F87">
        <v>140</v>
      </c>
      <c r="G87">
        <v>130</v>
      </c>
      <c r="H87">
        <v>155</v>
      </c>
      <c r="I87">
        <v>115</v>
      </c>
      <c r="J87">
        <v>145</v>
      </c>
      <c r="K87">
        <v>135</v>
      </c>
      <c r="L87">
        <v>130</v>
      </c>
    </row>
    <row r="90" spans="1:12" x14ac:dyDescent="0.3">
      <c r="A90" s="17" t="s">
        <v>40</v>
      </c>
      <c r="B90" s="17"/>
      <c r="C90" s="17"/>
      <c r="D90" s="17"/>
      <c r="E90" s="17"/>
      <c r="F90" s="17"/>
      <c r="G90" s="17"/>
      <c r="H90" s="17"/>
      <c r="I90" s="17"/>
    </row>
    <row r="92" spans="1:12" x14ac:dyDescent="0.3">
      <c r="A92" t="s">
        <v>43</v>
      </c>
      <c r="C92" s="13">
        <f>AVERAGE(A87:L87)</f>
        <v>132.5</v>
      </c>
    </row>
    <row r="97" spans="1:10" x14ac:dyDescent="0.3">
      <c r="A97" s="17" t="s">
        <v>51</v>
      </c>
      <c r="B97" s="17"/>
      <c r="C97" s="17"/>
      <c r="D97" s="17"/>
      <c r="E97" s="17"/>
      <c r="F97" s="17"/>
      <c r="G97" s="17"/>
      <c r="H97" s="17"/>
      <c r="I97" s="17"/>
    </row>
    <row r="100" spans="1:10" x14ac:dyDescent="0.3">
      <c r="A100" t="s">
        <v>20</v>
      </c>
      <c r="C100" s="13">
        <f>MAX(A87:L87)-MIN(A87:L87)</f>
        <v>45</v>
      </c>
    </row>
    <row r="101" spans="1:10" x14ac:dyDescent="0.3">
      <c r="C101" s="13"/>
    </row>
    <row r="105" spans="1:10" x14ac:dyDescent="0.3">
      <c r="A105" s="1" t="s">
        <v>45</v>
      </c>
    </row>
    <row r="107" spans="1:10" x14ac:dyDescent="0.3">
      <c r="A107" t="s">
        <v>38</v>
      </c>
    </row>
    <row r="108" spans="1:10" x14ac:dyDescent="0.3">
      <c r="B108" s="19" t="s">
        <v>46</v>
      </c>
      <c r="C108" s="19"/>
      <c r="D108" s="19"/>
      <c r="E108" s="19"/>
      <c r="F108" s="19"/>
      <c r="G108" s="19"/>
      <c r="H108" s="19"/>
    </row>
    <row r="110" spans="1:10" x14ac:dyDescent="0.3">
      <c r="A110">
        <v>8</v>
      </c>
      <c r="B110">
        <v>7</v>
      </c>
      <c r="C110">
        <v>9</v>
      </c>
      <c r="D110">
        <v>6</v>
      </c>
      <c r="E110">
        <v>7</v>
      </c>
      <c r="F110">
        <v>8</v>
      </c>
      <c r="G110">
        <v>9</v>
      </c>
      <c r="H110">
        <v>8</v>
      </c>
      <c r="I110">
        <v>7</v>
      </c>
      <c r="J110">
        <v>6</v>
      </c>
    </row>
    <row r="111" spans="1:10" x14ac:dyDescent="0.3">
      <c r="A111">
        <v>8</v>
      </c>
      <c r="B111">
        <v>9</v>
      </c>
      <c r="C111">
        <v>7</v>
      </c>
      <c r="D111">
        <v>8</v>
      </c>
      <c r="E111">
        <v>7</v>
      </c>
      <c r="F111">
        <v>6</v>
      </c>
      <c r="G111">
        <v>8</v>
      </c>
      <c r="H111">
        <v>9</v>
      </c>
      <c r="I111">
        <v>6</v>
      </c>
      <c r="J111">
        <v>7</v>
      </c>
    </row>
    <row r="112" spans="1:10" x14ac:dyDescent="0.3">
      <c r="A112">
        <v>8</v>
      </c>
      <c r="B112">
        <v>9</v>
      </c>
      <c r="C112">
        <v>7</v>
      </c>
      <c r="D112">
        <v>6</v>
      </c>
      <c r="E112">
        <v>7</v>
      </c>
      <c r="F112">
        <v>8</v>
      </c>
      <c r="G112">
        <v>9</v>
      </c>
      <c r="H112">
        <v>8</v>
      </c>
      <c r="I112">
        <v>7</v>
      </c>
      <c r="J112">
        <v>6</v>
      </c>
    </row>
    <row r="113" spans="1:10" x14ac:dyDescent="0.3">
      <c r="A113">
        <v>9</v>
      </c>
      <c r="B113">
        <v>8</v>
      </c>
      <c r="C113">
        <v>7</v>
      </c>
      <c r="D113">
        <v>6</v>
      </c>
      <c r="E113">
        <v>8</v>
      </c>
      <c r="F113">
        <v>9</v>
      </c>
      <c r="G113">
        <v>7</v>
      </c>
      <c r="H113">
        <v>8</v>
      </c>
      <c r="I113">
        <v>7</v>
      </c>
      <c r="J113">
        <v>6</v>
      </c>
    </row>
    <row r="114" spans="1:10" x14ac:dyDescent="0.3">
      <c r="A114">
        <v>9</v>
      </c>
      <c r="B114">
        <v>8</v>
      </c>
      <c r="C114">
        <v>7</v>
      </c>
      <c r="D114">
        <v>6</v>
      </c>
      <c r="E114">
        <v>7</v>
      </c>
      <c r="F114">
        <v>8</v>
      </c>
      <c r="G114">
        <v>9</v>
      </c>
      <c r="H114">
        <v>8</v>
      </c>
      <c r="I114">
        <v>7</v>
      </c>
      <c r="J114">
        <v>6</v>
      </c>
    </row>
    <row r="117" spans="1:10" x14ac:dyDescent="0.3">
      <c r="A117" s="17" t="s">
        <v>47</v>
      </c>
      <c r="B117" s="17"/>
      <c r="C117" s="17"/>
      <c r="D117" s="17"/>
      <c r="E117" s="17"/>
      <c r="F117" s="17"/>
      <c r="G117" s="17"/>
    </row>
    <row r="119" spans="1:10" ht="72" x14ac:dyDescent="0.3">
      <c r="A119" s="2" t="s">
        <v>48</v>
      </c>
    </row>
    <row r="121" spans="1:10" x14ac:dyDescent="0.3">
      <c r="A121" t="s">
        <v>43</v>
      </c>
      <c r="C121" s="13">
        <f>AVERAGE(A110:J114)</f>
        <v>7.5</v>
      </c>
    </row>
    <row r="124" spans="1:10" x14ac:dyDescent="0.3">
      <c r="A124" s="17" t="s">
        <v>50</v>
      </c>
      <c r="B124" s="17"/>
      <c r="C124" s="17"/>
      <c r="D124" s="17"/>
      <c r="E124" s="17"/>
      <c r="F124" s="17"/>
      <c r="G124" s="17"/>
    </row>
    <row r="126" spans="1:10" ht="57.6" x14ac:dyDescent="0.3">
      <c r="A126" s="2" t="s">
        <v>49</v>
      </c>
    </row>
    <row r="129" spans="1:10" x14ac:dyDescent="0.3">
      <c r="A129" t="s">
        <v>24</v>
      </c>
      <c r="C129" s="13">
        <f>STDEV(A110:J114)</f>
        <v>1.0350983390135313</v>
      </c>
    </row>
    <row r="134" spans="1:10" x14ac:dyDescent="0.3">
      <c r="A134" s="1" t="s">
        <v>52</v>
      </c>
    </row>
    <row r="136" spans="1:10" x14ac:dyDescent="0.3">
      <c r="A136" t="s">
        <v>38</v>
      </c>
    </row>
    <row r="137" spans="1:10" x14ac:dyDescent="0.3">
      <c r="B137" s="19" t="s">
        <v>53</v>
      </c>
      <c r="C137" s="19"/>
      <c r="D137" s="19"/>
      <c r="E137" s="19"/>
      <c r="F137" s="19"/>
      <c r="G137" s="19"/>
      <c r="H137" s="19"/>
    </row>
    <row r="140" spans="1:10" x14ac:dyDescent="0.3">
      <c r="A140">
        <v>10</v>
      </c>
      <c r="B140">
        <v>15</v>
      </c>
      <c r="C140">
        <v>12</v>
      </c>
      <c r="D140">
        <v>18</v>
      </c>
      <c r="E140">
        <v>20</v>
      </c>
      <c r="F140">
        <v>25</v>
      </c>
      <c r="G140">
        <v>8</v>
      </c>
      <c r="H140">
        <v>14</v>
      </c>
      <c r="I140">
        <v>16</v>
      </c>
      <c r="J140">
        <v>22</v>
      </c>
    </row>
    <row r="141" spans="1:10" x14ac:dyDescent="0.3">
      <c r="A141">
        <v>9</v>
      </c>
      <c r="B141">
        <v>17</v>
      </c>
      <c r="C141">
        <v>11</v>
      </c>
      <c r="D141">
        <v>13</v>
      </c>
      <c r="E141">
        <v>19</v>
      </c>
      <c r="F141">
        <v>23</v>
      </c>
      <c r="G141">
        <v>21</v>
      </c>
      <c r="H141">
        <v>16</v>
      </c>
      <c r="I141">
        <v>24</v>
      </c>
      <c r="J141">
        <v>27</v>
      </c>
    </row>
    <row r="142" spans="1:10" x14ac:dyDescent="0.3">
      <c r="A142">
        <v>13</v>
      </c>
      <c r="B142">
        <v>10</v>
      </c>
      <c r="C142">
        <v>18</v>
      </c>
      <c r="D142">
        <v>16</v>
      </c>
      <c r="E142">
        <v>12</v>
      </c>
      <c r="F142">
        <v>14</v>
      </c>
      <c r="G142">
        <v>19</v>
      </c>
      <c r="H142">
        <v>21</v>
      </c>
      <c r="I142">
        <v>11</v>
      </c>
      <c r="J142">
        <v>17</v>
      </c>
    </row>
    <row r="143" spans="1:10" x14ac:dyDescent="0.3">
      <c r="A143">
        <v>15</v>
      </c>
      <c r="B143">
        <v>20</v>
      </c>
      <c r="C143">
        <v>26</v>
      </c>
      <c r="D143">
        <v>13</v>
      </c>
      <c r="E143">
        <v>12</v>
      </c>
      <c r="F143">
        <v>14</v>
      </c>
      <c r="G143">
        <v>22</v>
      </c>
      <c r="H143">
        <v>19</v>
      </c>
      <c r="I143">
        <v>16</v>
      </c>
      <c r="J143">
        <v>11</v>
      </c>
    </row>
    <row r="144" spans="1:10" x14ac:dyDescent="0.3">
      <c r="A144">
        <v>25</v>
      </c>
      <c r="B144">
        <v>18</v>
      </c>
      <c r="C144">
        <v>16</v>
      </c>
      <c r="D144">
        <v>13</v>
      </c>
      <c r="E144">
        <v>21</v>
      </c>
      <c r="F144">
        <v>20</v>
      </c>
      <c r="G144">
        <v>15</v>
      </c>
      <c r="H144">
        <v>12</v>
      </c>
      <c r="I144">
        <v>19</v>
      </c>
      <c r="J144">
        <v>17</v>
      </c>
    </row>
    <row r="145" spans="1:10" x14ac:dyDescent="0.3">
      <c r="A145">
        <v>14</v>
      </c>
      <c r="B145">
        <v>16</v>
      </c>
      <c r="C145">
        <v>23</v>
      </c>
      <c r="D145">
        <v>18</v>
      </c>
      <c r="E145">
        <v>15</v>
      </c>
      <c r="F145">
        <v>11</v>
      </c>
      <c r="G145">
        <v>19</v>
      </c>
      <c r="H145">
        <v>22</v>
      </c>
      <c r="I145">
        <v>17</v>
      </c>
      <c r="J145">
        <v>12</v>
      </c>
    </row>
    <row r="146" spans="1:10" x14ac:dyDescent="0.3">
      <c r="A146">
        <v>16</v>
      </c>
      <c r="B146">
        <v>14</v>
      </c>
      <c r="C146">
        <v>18</v>
      </c>
      <c r="D146">
        <v>20</v>
      </c>
      <c r="E146">
        <v>25</v>
      </c>
      <c r="F146">
        <v>13</v>
      </c>
      <c r="G146">
        <v>11</v>
      </c>
      <c r="H146">
        <v>22</v>
      </c>
      <c r="I146">
        <v>19</v>
      </c>
      <c r="J146">
        <v>17</v>
      </c>
    </row>
    <row r="147" spans="1:10" x14ac:dyDescent="0.3">
      <c r="A147">
        <v>15</v>
      </c>
      <c r="B147">
        <v>16</v>
      </c>
      <c r="C147">
        <v>13</v>
      </c>
      <c r="D147">
        <v>14</v>
      </c>
      <c r="E147">
        <v>18</v>
      </c>
      <c r="F147">
        <v>20</v>
      </c>
      <c r="G147">
        <v>19</v>
      </c>
      <c r="H147">
        <v>21</v>
      </c>
      <c r="I147">
        <v>17</v>
      </c>
      <c r="J147">
        <v>12</v>
      </c>
    </row>
    <row r="148" spans="1:10" x14ac:dyDescent="0.3">
      <c r="A148">
        <v>15</v>
      </c>
      <c r="B148">
        <v>13</v>
      </c>
      <c r="C148">
        <v>16</v>
      </c>
      <c r="D148">
        <v>14</v>
      </c>
      <c r="E148">
        <v>22</v>
      </c>
      <c r="F148">
        <v>21</v>
      </c>
      <c r="G148">
        <v>19</v>
      </c>
      <c r="H148">
        <v>18</v>
      </c>
      <c r="I148">
        <v>16</v>
      </c>
      <c r="J148">
        <v>11</v>
      </c>
    </row>
    <row r="149" spans="1:10" x14ac:dyDescent="0.3">
      <c r="A149">
        <v>17</v>
      </c>
      <c r="B149">
        <v>14</v>
      </c>
      <c r="C149">
        <v>12</v>
      </c>
      <c r="D149">
        <v>20</v>
      </c>
      <c r="E149">
        <v>23</v>
      </c>
      <c r="F149">
        <v>19</v>
      </c>
      <c r="G149">
        <v>15</v>
      </c>
      <c r="H149">
        <v>16</v>
      </c>
      <c r="I149">
        <v>13</v>
      </c>
      <c r="J149">
        <v>18</v>
      </c>
    </row>
    <row r="152" spans="1:10" x14ac:dyDescent="0.3">
      <c r="A152" s="17" t="s">
        <v>54</v>
      </c>
      <c r="B152" s="17"/>
      <c r="C152" s="17"/>
      <c r="D152" s="17"/>
      <c r="E152" s="17"/>
      <c r="F152" s="17"/>
      <c r="G152" s="17"/>
      <c r="H152" s="17"/>
      <c r="I152" s="17"/>
    </row>
    <row r="154" spans="1:10" x14ac:dyDescent="0.3">
      <c r="A154" t="s">
        <v>43</v>
      </c>
      <c r="C154" s="13">
        <f>AVERAGE(A140:J149)</f>
        <v>16.739999999999998</v>
      </c>
    </row>
    <row r="157" spans="1:10" x14ac:dyDescent="0.3">
      <c r="A157" s="17" t="s">
        <v>55</v>
      </c>
      <c r="B157" s="17"/>
      <c r="C157" s="17"/>
      <c r="D157" s="17"/>
      <c r="E157" s="17"/>
      <c r="F157" s="17"/>
      <c r="G157" s="17"/>
      <c r="H157" s="17"/>
      <c r="I157" s="17"/>
    </row>
    <row r="159" spans="1:10" x14ac:dyDescent="0.3">
      <c r="A159" t="s">
        <v>20</v>
      </c>
      <c r="C159" s="13">
        <f>MAX(A140:J149)-MIN(A140:J149)</f>
        <v>19</v>
      </c>
    </row>
    <row r="162" spans="1:9" x14ac:dyDescent="0.3">
      <c r="A162" s="17" t="s">
        <v>56</v>
      </c>
      <c r="B162" s="17"/>
      <c r="C162" s="17"/>
      <c r="D162" s="17"/>
      <c r="E162" s="17"/>
      <c r="F162" s="17"/>
      <c r="G162" s="17"/>
      <c r="H162" s="17"/>
      <c r="I162" s="17"/>
    </row>
    <row r="164" spans="1:9" x14ac:dyDescent="0.3">
      <c r="A164" t="s">
        <v>24</v>
      </c>
      <c r="C164" s="13">
        <f>STDEV(A140:J149)</f>
        <v>4.1429506881014673</v>
      </c>
    </row>
    <row r="171" spans="1:9" x14ac:dyDescent="0.3">
      <c r="A171" s="1" t="s">
        <v>57</v>
      </c>
    </row>
    <row r="173" spans="1:9" x14ac:dyDescent="0.3">
      <c r="A173" t="s">
        <v>38</v>
      </c>
    </row>
    <row r="174" spans="1:9" x14ac:dyDescent="0.3">
      <c r="B174" s="19" t="s">
        <v>58</v>
      </c>
      <c r="C174" s="19"/>
      <c r="D174" s="19"/>
      <c r="E174" s="19"/>
      <c r="F174" s="19"/>
      <c r="G174" s="19"/>
    </row>
    <row r="177" spans="1:11" x14ac:dyDescent="0.3">
      <c r="A177" t="s">
        <v>59</v>
      </c>
      <c r="B177">
        <v>30</v>
      </c>
      <c r="C177">
        <v>32</v>
      </c>
      <c r="D177">
        <v>33</v>
      </c>
      <c r="E177">
        <v>28</v>
      </c>
      <c r="F177">
        <v>31</v>
      </c>
      <c r="G177">
        <v>30</v>
      </c>
      <c r="H177">
        <v>29</v>
      </c>
      <c r="I177">
        <v>30</v>
      </c>
      <c r="J177">
        <v>32</v>
      </c>
      <c r="K177">
        <v>31</v>
      </c>
    </row>
    <row r="178" spans="1:11" x14ac:dyDescent="0.3">
      <c r="A178" t="s">
        <v>60</v>
      </c>
      <c r="B178">
        <v>25</v>
      </c>
      <c r="C178">
        <v>27</v>
      </c>
      <c r="D178">
        <v>26</v>
      </c>
      <c r="E178">
        <v>23</v>
      </c>
      <c r="F178">
        <v>28</v>
      </c>
      <c r="G178">
        <v>24</v>
      </c>
      <c r="H178">
        <v>26</v>
      </c>
      <c r="I178">
        <v>25</v>
      </c>
      <c r="J178">
        <v>27</v>
      </c>
      <c r="K178">
        <v>28</v>
      </c>
    </row>
    <row r="179" spans="1:11" x14ac:dyDescent="0.3">
      <c r="A179" t="s">
        <v>61</v>
      </c>
      <c r="B179">
        <v>22</v>
      </c>
      <c r="C179">
        <v>23</v>
      </c>
      <c r="D179">
        <v>20</v>
      </c>
      <c r="E179">
        <v>25</v>
      </c>
      <c r="F179">
        <v>21</v>
      </c>
      <c r="G179">
        <v>24</v>
      </c>
      <c r="H179">
        <v>23</v>
      </c>
      <c r="I179">
        <v>22</v>
      </c>
      <c r="J179">
        <v>25</v>
      </c>
      <c r="K179">
        <v>24</v>
      </c>
    </row>
    <row r="180" spans="1:11" x14ac:dyDescent="0.3">
      <c r="A180" t="s">
        <v>63</v>
      </c>
      <c r="B180">
        <v>18</v>
      </c>
      <c r="C180">
        <v>17</v>
      </c>
      <c r="D180">
        <v>19</v>
      </c>
      <c r="E180">
        <v>20</v>
      </c>
      <c r="F180">
        <v>21</v>
      </c>
      <c r="G180">
        <v>18</v>
      </c>
      <c r="H180">
        <v>19</v>
      </c>
      <c r="I180">
        <v>17</v>
      </c>
      <c r="J180">
        <v>20</v>
      </c>
      <c r="K180">
        <v>19</v>
      </c>
    </row>
    <row r="181" spans="1:11" x14ac:dyDescent="0.3">
      <c r="A181" t="s">
        <v>62</v>
      </c>
      <c r="B181">
        <v>35</v>
      </c>
      <c r="C181">
        <v>36</v>
      </c>
      <c r="D181">
        <v>34</v>
      </c>
      <c r="E181">
        <v>35</v>
      </c>
      <c r="F181">
        <v>33</v>
      </c>
      <c r="G181">
        <v>34</v>
      </c>
      <c r="H181">
        <v>32</v>
      </c>
      <c r="I181">
        <v>33</v>
      </c>
      <c r="J181">
        <v>36</v>
      </c>
      <c r="K181">
        <v>34</v>
      </c>
    </row>
    <row r="184" spans="1:11" x14ac:dyDescent="0.3">
      <c r="A184" s="17" t="s">
        <v>64</v>
      </c>
      <c r="B184" s="17"/>
      <c r="C184" s="17"/>
      <c r="D184" s="17"/>
      <c r="E184" s="17"/>
      <c r="F184" s="17"/>
      <c r="G184" s="17"/>
      <c r="H184" s="17"/>
    </row>
    <row r="186" spans="1:11" x14ac:dyDescent="0.3">
      <c r="A186" t="s">
        <v>65</v>
      </c>
      <c r="C186" s="13">
        <f>AVERAGE(B177:K181)</f>
        <v>26.48</v>
      </c>
    </row>
    <row r="189" spans="1:11" x14ac:dyDescent="0.3">
      <c r="A189" s="17" t="s">
        <v>66</v>
      </c>
      <c r="B189" s="17"/>
      <c r="C189" s="17"/>
      <c r="D189" s="17"/>
      <c r="E189" s="17"/>
      <c r="F189" s="17"/>
      <c r="G189" s="17"/>
      <c r="H189" s="17"/>
    </row>
    <row r="192" spans="1:11" x14ac:dyDescent="0.3">
      <c r="A192" t="s">
        <v>20</v>
      </c>
      <c r="C192" s="13">
        <f>MAX(B177:K181)-MIN(B177:K181)</f>
        <v>19</v>
      </c>
    </row>
    <row r="195" spans="1:8" x14ac:dyDescent="0.3">
      <c r="A195" s="17" t="s">
        <v>67</v>
      </c>
      <c r="B195" s="17"/>
      <c r="C195" s="17"/>
      <c r="D195" s="17"/>
      <c r="E195" s="17"/>
      <c r="F195" s="17"/>
      <c r="G195" s="17"/>
      <c r="H195" s="17"/>
    </row>
    <row r="198" spans="1:8" x14ac:dyDescent="0.3">
      <c r="A198" t="s">
        <v>22</v>
      </c>
      <c r="C198" s="13">
        <f>VAR(B177:K181)</f>
        <v>32.417959183673531</v>
      </c>
    </row>
  </sheetData>
  <mergeCells count="25">
    <mergeCell ref="A189:H189"/>
    <mergeCell ref="A195:H195"/>
    <mergeCell ref="A157:I157"/>
    <mergeCell ref="A162:I162"/>
    <mergeCell ref="B174:G174"/>
    <mergeCell ref="A184:H184"/>
    <mergeCell ref="B108:H108"/>
    <mergeCell ref="A117:G117"/>
    <mergeCell ref="A124:G124"/>
    <mergeCell ref="B137:H137"/>
    <mergeCell ref="A152:I152"/>
    <mergeCell ref="B35:J35"/>
    <mergeCell ref="A42:F42"/>
    <mergeCell ref="A46:D46"/>
    <mergeCell ref="A50:E50"/>
    <mergeCell ref="A1:D1"/>
    <mergeCell ref="A15:I15"/>
    <mergeCell ref="A21:H21"/>
    <mergeCell ref="A25:H25"/>
    <mergeCell ref="A32:G32"/>
    <mergeCell ref="A68:G68"/>
    <mergeCell ref="A72:E72"/>
    <mergeCell ref="A76:E76"/>
    <mergeCell ref="A90:I90"/>
    <mergeCell ref="A97:I97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6EFCB-7706-4132-81D1-43EB7C16A4E4}">
  <dimension ref="A1:M399"/>
  <sheetViews>
    <sheetView topLeftCell="A38" workbookViewId="0">
      <selection activeCell="C291" sqref="C291"/>
    </sheetView>
  </sheetViews>
  <sheetFormatPr defaultRowHeight="14.4" x14ac:dyDescent="0.3"/>
  <cols>
    <col min="1" max="1" width="13.33203125" customWidth="1"/>
    <col min="7" max="7" width="13.88671875" customWidth="1"/>
    <col min="9" max="9" width="14.88671875" customWidth="1"/>
  </cols>
  <sheetData>
    <row r="1" spans="1:10" x14ac:dyDescent="0.3">
      <c r="A1" s="17" t="s">
        <v>68</v>
      </c>
      <c r="B1" s="17"/>
      <c r="C1" s="17"/>
    </row>
    <row r="4" spans="1:10" x14ac:dyDescent="0.3">
      <c r="A4" s="1" t="s">
        <v>69</v>
      </c>
    </row>
    <row r="6" spans="1:10" x14ac:dyDescent="0.3">
      <c r="A6" s="1" t="s">
        <v>38</v>
      </c>
    </row>
    <row r="7" spans="1:10" x14ac:dyDescent="0.3">
      <c r="B7" s="1" t="s">
        <v>70</v>
      </c>
    </row>
    <row r="9" spans="1:10" x14ac:dyDescent="0.3">
      <c r="A9">
        <v>28</v>
      </c>
      <c r="B9">
        <v>32</v>
      </c>
      <c r="C9">
        <v>35</v>
      </c>
      <c r="D9">
        <v>40</v>
      </c>
      <c r="E9">
        <v>42</v>
      </c>
      <c r="F9">
        <v>28</v>
      </c>
      <c r="G9">
        <v>33</v>
      </c>
      <c r="H9">
        <v>38</v>
      </c>
      <c r="I9">
        <v>30</v>
      </c>
      <c r="J9">
        <v>41</v>
      </c>
    </row>
    <row r="10" spans="1:10" x14ac:dyDescent="0.3">
      <c r="A10">
        <v>37</v>
      </c>
      <c r="B10">
        <v>31</v>
      </c>
      <c r="C10">
        <v>34</v>
      </c>
      <c r="D10">
        <v>29</v>
      </c>
      <c r="E10">
        <v>36</v>
      </c>
      <c r="F10">
        <v>43</v>
      </c>
      <c r="G10">
        <v>39</v>
      </c>
      <c r="H10">
        <v>27</v>
      </c>
      <c r="I10">
        <v>35</v>
      </c>
      <c r="J10">
        <v>31</v>
      </c>
    </row>
    <row r="11" spans="1:10" x14ac:dyDescent="0.3">
      <c r="A11">
        <v>39</v>
      </c>
      <c r="B11">
        <v>45</v>
      </c>
      <c r="C11">
        <v>29</v>
      </c>
      <c r="D11">
        <v>33</v>
      </c>
      <c r="E11">
        <v>37</v>
      </c>
      <c r="F11">
        <v>40</v>
      </c>
      <c r="G11">
        <v>36</v>
      </c>
      <c r="H11">
        <v>29</v>
      </c>
      <c r="I11">
        <v>31</v>
      </c>
      <c r="J11">
        <v>38</v>
      </c>
    </row>
    <row r="12" spans="1:10" x14ac:dyDescent="0.3">
      <c r="A12">
        <v>35</v>
      </c>
      <c r="B12">
        <v>44</v>
      </c>
      <c r="C12">
        <v>32</v>
      </c>
      <c r="D12">
        <v>39</v>
      </c>
      <c r="E12">
        <v>36</v>
      </c>
      <c r="F12">
        <v>30</v>
      </c>
      <c r="G12">
        <v>33</v>
      </c>
      <c r="H12">
        <v>28</v>
      </c>
      <c r="I12">
        <v>41</v>
      </c>
      <c r="J12">
        <v>35</v>
      </c>
    </row>
    <row r="13" spans="1:10" x14ac:dyDescent="0.3">
      <c r="A13">
        <v>31</v>
      </c>
      <c r="B13">
        <v>37</v>
      </c>
      <c r="C13">
        <v>42</v>
      </c>
      <c r="D13">
        <v>29</v>
      </c>
      <c r="E13">
        <v>34</v>
      </c>
      <c r="F13">
        <v>40</v>
      </c>
      <c r="G13">
        <v>31</v>
      </c>
      <c r="H13">
        <v>33</v>
      </c>
      <c r="I13">
        <v>38</v>
      </c>
      <c r="J13">
        <v>36</v>
      </c>
    </row>
    <row r="14" spans="1:10" x14ac:dyDescent="0.3">
      <c r="A14">
        <v>39</v>
      </c>
      <c r="B14">
        <v>27</v>
      </c>
      <c r="C14">
        <v>35</v>
      </c>
      <c r="D14">
        <v>30</v>
      </c>
      <c r="E14">
        <v>43</v>
      </c>
      <c r="F14">
        <v>29</v>
      </c>
      <c r="G14">
        <v>32</v>
      </c>
      <c r="H14">
        <v>36</v>
      </c>
      <c r="I14">
        <v>31</v>
      </c>
      <c r="J14">
        <v>40</v>
      </c>
    </row>
    <row r="15" spans="1:10" x14ac:dyDescent="0.3">
      <c r="A15">
        <v>38</v>
      </c>
      <c r="B15">
        <v>44</v>
      </c>
      <c r="C15">
        <v>37</v>
      </c>
      <c r="D15">
        <v>33</v>
      </c>
      <c r="E15">
        <v>35</v>
      </c>
      <c r="F15">
        <v>41</v>
      </c>
      <c r="G15">
        <v>30</v>
      </c>
      <c r="H15">
        <v>31</v>
      </c>
      <c r="I15">
        <v>39</v>
      </c>
      <c r="J15">
        <v>28</v>
      </c>
    </row>
    <row r="16" spans="1:10" x14ac:dyDescent="0.3">
      <c r="A16">
        <v>45</v>
      </c>
      <c r="B16">
        <v>29</v>
      </c>
      <c r="C16">
        <v>33</v>
      </c>
      <c r="D16">
        <v>38</v>
      </c>
      <c r="E16">
        <v>34</v>
      </c>
      <c r="F16">
        <v>32</v>
      </c>
      <c r="G16">
        <v>35</v>
      </c>
      <c r="H16">
        <v>31</v>
      </c>
      <c r="I16">
        <v>40</v>
      </c>
      <c r="J16">
        <v>36</v>
      </c>
    </row>
    <row r="17" spans="1:10" x14ac:dyDescent="0.3">
      <c r="A17">
        <v>39</v>
      </c>
      <c r="B17">
        <v>27</v>
      </c>
      <c r="C17">
        <v>35</v>
      </c>
      <c r="D17">
        <v>30</v>
      </c>
      <c r="E17">
        <v>43</v>
      </c>
      <c r="F17">
        <v>29</v>
      </c>
      <c r="G17">
        <v>32</v>
      </c>
      <c r="H17">
        <v>36</v>
      </c>
      <c r="I17">
        <v>31</v>
      </c>
      <c r="J17">
        <v>40</v>
      </c>
    </row>
    <row r="18" spans="1:10" x14ac:dyDescent="0.3">
      <c r="A18">
        <v>38</v>
      </c>
      <c r="B18">
        <v>44</v>
      </c>
      <c r="C18">
        <v>37</v>
      </c>
      <c r="D18">
        <v>33</v>
      </c>
      <c r="E18">
        <v>35</v>
      </c>
      <c r="F18">
        <v>41</v>
      </c>
      <c r="G18">
        <v>30</v>
      </c>
      <c r="H18">
        <v>31</v>
      </c>
      <c r="I18">
        <v>39</v>
      </c>
      <c r="J18">
        <v>28</v>
      </c>
    </row>
    <row r="21" spans="1:10" x14ac:dyDescent="0.3">
      <c r="A21" s="17" t="s">
        <v>71</v>
      </c>
      <c r="B21" s="17"/>
      <c r="C21" s="17"/>
      <c r="D21" s="17"/>
      <c r="E21" s="17"/>
      <c r="F21" s="17"/>
      <c r="G21" s="17"/>
      <c r="H21" s="17"/>
      <c r="I21" s="17"/>
    </row>
    <row r="24" spans="1:10" x14ac:dyDescent="0.3">
      <c r="A24" t="s">
        <v>118</v>
      </c>
      <c r="C24">
        <f>MAX(A9:J18)</f>
        <v>45</v>
      </c>
    </row>
    <row r="25" spans="1:10" x14ac:dyDescent="0.3">
      <c r="A25" t="s">
        <v>119</v>
      </c>
      <c r="C25">
        <f>MIN(A9:J18)</f>
        <v>27</v>
      </c>
    </row>
    <row r="27" spans="1:10" ht="15" thickBot="1" x14ac:dyDescent="0.35"/>
    <row r="28" spans="1:10" x14ac:dyDescent="0.3">
      <c r="A28" t="s">
        <v>129</v>
      </c>
      <c r="B28" s="4" t="s">
        <v>126</v>
      </c>
      <c r="C28" s="4" t="s">
        <v>128</v>
      </c>
    </row>
    <row r="29" spans="1:10" x14ac:dyDescent="0.3">
      <c r="A29" t="s">
        <v>130</v>
      </c>
      <c r="B29">
        <v>30</v>
      </c>
      <c r="C29">
        <v>21</v>
      </c>
    </row>
    <row r="30" spans="1:10" x14ac:dyDescent="0.3">
      <c r="A30" t="s">
        <v>131</v>
      </c>
      <c r="B30">
        <v>35</v>
      </c>
      <c r="C30">
        <v>34</v>
      </c>
    </row>
    <row r="31" spans="1:10" x14ac:dyDescent="0.3">
      <c r="A31" t="s">
        <v>132</v>
      </c>
      <c r="B31">
        <v>40</v>
      </c>
      <c r="C31">
        <v>31</v>
      </c>
    </row>
    <row r="32" spans="1:10" x14ac:dyDescent="0.3">
      <c r="A32" t="s">
        <v>133</v>
      </c>
      <c r="B32">
        <v>45</v>
      </c>
      <c r="C32">
        <v>14</v>
      </c>
    </row>
    <row r="33" spans="1:8" ht="15" thickBot="1" x14ac:dyDescent="0.35">
      <c r="B33" s="3" t="s">
        <v>127</v>
      </c>
      <c r="C33" s="3">
        <v>0</v>
      </c>
    </row>
    <row r="39" spans="1:8" x14ac:dyDescent="0.3">
      <c r="A39" s="17" t="s">
        <v>72</v>
      </c>
      <c r="B39" s="17"/>
      <c r="C39" s="17"/>
      <c r="D39" s="17"/>
      <c r="E39" s="17"/>
      <c r="F39" s="17"/>
      <c r="G39" s="17"/>
      <c r="H39" s="17"/>
    </row>
    <row r="42" spans="1:8" x14ac:dyDescent="0.3">
      <c r="A42" t="s">
        <v>73</v>
      </c>
      <c r="C42" s="13">
        <f>MODE(A9:J18)</f>
        <v>31</v>
      </c>
    </row>
    <row r="45" spans="1:8" x14ac:dyDescent="0.3">
      <c r="A45" s="17" t="s">
        <v>74</v>
      </c>
      <c r="B45" s="17"/>
      <c r="C45" s="17"/>
      <c r="D45" s="17"/>
      <c r="E45" s="17"/>
      <c r="F45" s="17"/>
      <c r="G45" s="17"/>
      <c r="H45" s="17"/>
    </row>
    <row r="48" spans="1:8" x14ac:dyDescent="0.3">
      <c r="A48" t="s">
        <v>75</v>
      </c>
      <c r="C48" s="13">
        <f>MEDIAN(A9:J18)</f>
        <v>35</v>
      </c>
    </row>
    <row r="51" spans="1:8" x14ac:dyDescent="0.3">
      <c r="A51" s="17" t="s">
        <v>257</v>
      </c>
      <c r="B51" s="17"/>
      <c r="C51" s="17"/>
      <c r="D51" s="17"/>
      <c r="E51" s="17"/>
      <c r="F51" s="17"/>
      <c r="G51" s="17"/>
      <c r="H51" s="17"/>
    </row>
    <row r="54" spans="1:8" x14ac:dyDescent="0.3">
      <c r="A54" t="s">
        <v>20</v>
      </c>
      <c r="C54" s="13">
        <f>MAX(A9:J18)-MIN(A9:J18)</f>
        <v>18</v>
      </c>
    </row>
    <row r="60" spans="1:8" x14ac:dyDescent="0.3">
      <c r="A60" s="1" t="s">
        <v>76</v>
      </c>
    </row>
    <row r="62" spans="1:8" x14ac:dyDescent="0.3">
      <c r="A62" s="1" t="s">
        <v>38</v>
      </c>
    </row>
    <row r="63" spans="1:8" x14ac:dyDescent="0.3">
      <c r="B63" s="1" t="s">
        <v>77</v>
      </c>
    </row>
    <row r="65" spans="1:10" x14ac:dyDescent="0.3">
      <c r="A65">
        <v>56</v>
      </c>
      <c r="B65">
        <v>40</v>
      </c>
      <c r="C65">
        <v>28</v>
      </c>
      <c r="D65">
        <v>73</v>
      </c>
      <c r="E65">
        <v>52</v>
      </c>
      <c r="F65">
        <v>61</v>
      </c>
      <c r="G65">
        <v>35</v>
      </c>
      <c r="H65">
        <v>40</v>
      </c>
      <c r="I65">
        <v>47</v>
      </c>
      <c r="J65">
        <v>65</v>
      </c>
    </row>
    <row r="66" spans="1:10" x14ac:dyDescent="0.3">
      <c r="A66">
        <v>52</v>
      </c>
      <c r="B66">
        <v>44</v>
      </c>
      <c r="C66">
        <v>38</v>
      </c>
      <c r="D66">
        <v>60</v>
      </c>
      <c r="E66">
        <v>56</v>
      </c>
      <c r="F66">
        <v>40</v>
      </c>
      <c r="G66">
        <v>36</v>
      </c>
      <c r="H66">
        <v>49</v>
      </c>
      <c r="I66">
        <v>68</v>
      </c>
      <c r="J66">
        <v>57</v>
      </c>
    </row>
    <row r="67" spans="1:10" x14ac:dyDescent="0.3">
      <c r="A67">
        <v>52</v>
      </c>
      <c r="B67">
        <v>63</v>
      </c>
      <c r="C67">
        <v>41</v>
      </c>
      <c r="D67">
        <v>48</v>
      </c>
      <c r="E67">
        <v>55</v>
      </c>
      <c r="F67">
        <v>42</v>
      </c>
      <c r="G67">
        <v>39</v>
      </c>
      <c r="H67">
        <v>58</v>
      </c>
      <c r="I67">
        <v>62</v>
      </c>
      <c r="J67">
        <v>49</v>
      </c>
    </row>
    <row r="68" spans="1:10" x14ac:dyDescent="0.3">
      <c r="A68">
        <v>59</v>
      </c>
      <c r="B68">
        <v>45</v>
      </c>
      <c r="C68">
        <v>47</v>
      </c>
      <c r="D68">
        <v>51</v>
      </c>
      <c r="E68">
        <v>65</v>
      </c>
      <c r="F68">
        <v>41</v>
      </c>
      <c r="G68">
        <v>48</v>
      </c>
      <c r="H68">
        <v>55</v>
      </c>
      <c r="I68">
        <v>42</v>
      </c>
      <c r="J68">
        <v>39</v>
      </c>
    </row>
    <row r="69" spans="1:10" x14ac:dyDescent="0.3">
      <c r="A69">
        <v>58</v>
      </c>
      <c r="B69">
        <v>62</v>
      </c>
      <c r="C69">
        <v>49</v>
      </c>
      <c r="D69">
        <v>59</v>
      </c>
      <c r="E69">
        <v>45</v>
      </c>
      <c r="F69">
        <v>47</v>
      </c>
      <c r="G69">
        <v>51</v>
      </c>
      <c r="H69">
        <v>65</v>
      </c>
      <c r="I69">
        <v>43</v>
      </c>
      <c r="J69">
        <v>58</v>
      </c>
    </row>
    <row r="72" spans="1:10" x14ac:dyDescent="0.3">
      <c r="A72" s="17" t="s">
        <v>78</v>
      </c>
      <c r="B72" s="17"/>
      <c r="C72" s="17"/>
      <c r="D72" s="17"/>
      <c r="E72" s="17"/>
      <c r="F72" s="17"/>
      <c r="G72" s="17"/>
      <c r="H72" s="17"/>
      <c r="I72" s="17"/>
    </row>
    <row r="75" spans="1:10" x14ac:dyDescent="0.3">
      <c r="A75" t="s">
        <v>118</v>
      </c>
      <c r="C75">
        <f>MAX(A65:J69)</f>
        <v>73</v>
      </c>
    </row>
    <row r="76" spans="1:10" x14ac:dyDescent="0.3">
      <c r="A76" t="s">
        <v>119</v>
      </c>
      <c r="C76">
        <f>MIN(A65:J69)</f>
        <v>28</v>
      </c>
    </row>
    <row r="77" spans="1:10" ht="15" thickBot="1" x14ac:dyDescent="0.35"/>
    <row r="78" spans="1:10" x14ac:dyDescent="0.3">
      <c r="A78" t="s">
        <v>134</v>
      </c>
      <c r="B78" s="4" t="s">
        <v>126</v>
      </c>
      <c r="C78" s="4" t="s">
        <v>128</v>
      </c>
    </row>
    <row r="79" spans="1:10" x14ac:dyDescent="0.3">
      <c r="A79" t="s">
        <v>135</v>
      </c>
      <c r="B79">
        <v>35</v>
      </c>
      <c r="C79">
        <v>2</v>
      </c>
    </row>
    <row r="80" spans="1:10" x14ac:dyDescent="0.3">
      <c r="A80" t="s">
        <v>136</v>
      </c>
      <c r="B80">
        <v>45</v>
      </c>
      <c r="C80">
        <v>15</v>
      </c>
    </row>
    <row r="81" spans="1:8" x14ac:dyDescent="0.3">
      <c r="A81" t="s">
        <v>137</v>
      </c>
      <c r="B81">
        <v>55</v>
      </c>
      <c r="C81">
        <v>15</v>
      </c>
    </row>
    <row r="82" spans="1:8" x14ac:dyDescent="0.3">
      <c r="A82" t="s">
        <v>138</v>
      </c>
      <c r="B82">
        <v>65</v>
      </c>
      <c r="C82">
        <v>16</v>
      </c>
    </row>
    <row r="83" spans="1:8" x14ac:dyDescent="0.3">
      <c r="B83">
        <v>75</v>
      </c>
      <c r="C83">
        <v>2</v>
      </c>
    </row>
    <row r="84" spans="1:8" ht="15" thickBot="1" x14ac:dyDescent="0.35">
      <c r="B84" s="3" t="s">
        <v>127</v>
      </c>
      <c r="C84" s="3">
        <v>0</v>
      </c>
    </row>
    <row r="89" spans="1:8" x14ac:dyDescent="0.3">
      <c r="A89" s="17" t="s">
        <v>79</v>
      </c>
      <c r="B89" s="17"/>
      <c r="C89" s="17"/>
      <c r="D89" s="17"/>
      <c r="E89" s="17"/>
      <c r="F89" s="17"/>
    </row>
    <row r="92" spans="1:8" x14ac:dyDescent="0.3">
      <c r="A92" t="s">
        <v>73</v>
      </c>
      <c r="C92" s="13">
        <f>MODE(A65:J69)</f>
        <v>40</v>
      </c>
    </row>
    <row r="95" spans="1:8" x14ac:dyDescent="0.3">
      <c r="A95" s="17" t="s">
        <v>80</v>
      </c>
      <c r="B95" s="17"/>
      <c r="C95" s="17"/>
      <c r="D95" s="17"/>
      <c r="E95" s="17"/>
      <c r="F95" s="17"/>
      <c r="G95" s="17"/>
      <c r="H95" s="17"/>
    </row>
    <row r="98" spans="1:9" x14ac:dyDescent="0.3">
      <c r="A98" t="s">
        <v>75</v>
      </c>
      <c r="C98" s="13">
        <f>MEDIAN(A65:J69)</f>
        <v>50</v>
      </c>
    </row>
    <row r="101" spans="1:9" x14ac:dyDescent="0.3">
      <c r="A101" s="17" t="s">
        <v>81</v>
      </c>
      <c r="B101" s="17"/>
      <c r="C101" s="17"/>
      <c r="D101" s="17"/>
      <c r="E101" s="17"/>
      <c r="F101" s="17"/>
      <c r="G101" s="17"/>
      <c r="H101" s="17"/>
      <c r="I101" s="17"/>
    </row>
    <row r="104" spans="1:9" ht="28.8" x14ac:dyDescent="0.3">
      <c r="A104" s="2" t="s">
        <v>82</v>
      </c>
      <c r="C104" t="s">
        <v>83</v>
      </c>
      <c r="D104" s="14">
        <f>QUARTILE(A65:J69,1)</f>
        <v>42.25</v>
      </c>
    </row>
    <row r="105" spans="1:9" x14ac:dyDescent="0.3">
      <c r="D105" s="13"/>
    </row>
    <row r="106" spans="1:9" x14ac:dyDescent="0.3">
      <c r="C106" t="s">
        <v>84</v>
      </c>
      <c r="D106" s="13">
        <f>QUARTILE(A65:J69,3)</f>
        <v>58</v>
      </c>
    </row>
    <row r="107" spans="1:9" x14ac:dyDescent="0.3">
      <c r="D107" s="13"/>
    </row>
    <row r="108" spans="1:9" x14ac:dyDescent="0.3">
      <c r="C108" t="s">
        <v>85</v>
      </c>
      <c r="D108" s="13">
        <f>D106-D104</f>
        <v>15.75</v>
      </c>
    </row>
    <row r="113" spans="1:13" x14ac:dyDescent="0.3">
      <c r="A113" s="1" t="s">
        <v>86</v>
      </c>
    </row>
    <row r="115" spans="1:13" x14ac:dyDescent="0.3">
      <c r="A115" s="1" t="s">
        <v>38</v>
      </c>
    </row>
    <row r="116" spans="1:13" x14ac:dyDescent="0.3">
      <c r="B116" s="17" t="s">
        <v>87</v>
      </c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</row>
    <row r="119" spans="1:13" x14ac:dyDescent="0.3">
      <c r="A119" t="s">
        <v>88</v>
      </c>
      <c r="B119" t="s">
        <v>89</v>
      </c>
      <c r="C119" t="s">
        <v>90</v>
      </c>
      <c r="D119" t="s">
        <v>91</v>
      </c>
      <c r="E119" t="s">
        <v>92</v>
      </c>
      <c r="F119" t="s">
        <v>93</v>
      </c>
      <c r="G119" t="s">
        <v>94</v>
      </c>
      <c r="H119" t="s">
        <v>95</v>
      </c>
    </row>
    <row r="120" spans="1:13" x14ac:dyDescent="0.3">
      <c r="A120" t="s">
        <v>96</v>
      </c>
      <c r="B120">
        <v>30</v>
      </c>
      <c r="C120">
        <v>40</v>
      </c>
      <c r="D120">
        <v>20</v>
      </c>
      <c r="E120">
        <v>10</v>
      </c>
      <c r="F120">
        <v>45</v>
      </c>
      <c r="G120">
        <v>25</v>
      </c>
      <c r="H120">
        <v>30</v>
      </c>
    </row>
    <row r="123" spans="1:13" x14ac:dyDescent="0.3">
      <c r="A123" s="17" t="s">
        <v>97</v>
      </c>
      <c r="B123" s="17"/>
      <c r="C123" s="17"/>
      <c r="D123" s="17"/>
      <c r="E123" s="17"/>
      <c r="F123" s="17"/>
      <c r="G123" s="17"/>
      <c r="H123" s="17"/>
    </row>
    <row r="143" spans="1:8" x14ac:dyDescent="0.3">
      <c r="A143" s="17" t="s">
        <v>98</v>
      </c>
      <c r="B143" s="17"/>
      <c r="C143" s="17"/>
      <c r="D143" s="17"/>
      <c r="E143" s="17"/>
      <c r="F143" s="17"/>
      <c r="G143" s="17"/>
      <c r="H143" s="17"/>
    </row>
    <row r="145" spans="1:7" x14ac:dyDescent="0.3">
      <c r="A145" t="s">
        <v>99</v>
      </c>
      <c r="B145" s="19" t="s">
        <v>100</v>
      </c>
      <c r="C145" s="19"/>
      <c r="D145" s="19"/>
      <c r="E145" s="19"/>
      <c r="F145" s="19"/>
    </row>
    <row r="149" spans="1:7" x14ac:dyDescent="0.3">
      <c r="A149" s="17" t="s">
        <v>101</v>
      </c>
      <c r="B149" s="17"/>
      <c r="C149" s="17"/>
      <c r="D149" s="17"/>
      <c r="E149" s="17"/>
      <c r="F149" s="17"/>
      <c r="G149" s="17"/>
    </row>
    <row r="152" spans="1:7" x14ac:dyDescent="0.3">
      <c r="A152" t="s">
        <v>118</v>
      </c>
      <c r="B152">
        <v>45</v>
      </c>
    </row>
    <row r="153" spans="1:7" ht="15" thickBot="1" x14ac:dyDescent="0.35">
      <c r="A153" t="s">
        <v>119</v>
      </c>
      <c r="B153">
        <v>10</v>
      </c>
    </row>
    <row r="154" spans="1:7" x14ac:dyDescent="0.3">
      <c r="B154" s="4" t="s">
        <v>126</v>
      </c>
      <c r="C154" s="4" t="s">
        <v>128</v>
      </c>
    </row>
    <row r="155" spans="1:7" x14ac:dyDescent="0.3">
      <c r="A155" s="6" t="s">
        <v>253</v>
      </c>
      <c r="B155">
        <v>10</v>
      </c>
      <c r="C155">
        <v>1</v>
      </c>
    </row>
    <row r="156" spans="1:7" x14ac:dyDescent="0.3">
      <c r="A156" s="5" t="s">
        <v>254</v>
      </c>
      <c r="B156">
        <v>15</v>
      </c>
      <c r="C156">
        <v>0</v>
      </c>
    </row>
    <row r="157" spans="1:7" x14ac:dyDescent="0.3">
      <c r="A157" t="s">
        <v>139</v>
      </c>
      <c r="B157">
        <v>20</v>
      </c>
      <c r="C157">
        <v>1</v>
      </c>
    </row>
    <row r="158" spans="1:7" x14ac:dyDescent="0.3">
      <c r="A158" t="s">
        <v>140</v>
      </c>
      <c r="B158">
        <v>25</v>
      </c>
      <c r="C158">
        <v>1</v>
      </c>
    </row>
    <row r="159" spans="1:7" x14ac:dyDescent="0.3">
      <c r="A159" t="s">
        <v>129</v>
      </c>
      <c r="B159">
        <v>30</v>
      </c>
      <c r="C159">
        <v>2</v>
      </c>
    </row>
    <row r="160" spans="1:7" x14ac:dyDescent="0.3">
      <c r="A160" t="s">
        <v>130</v>
      </c>
      <c r="B160">
        <v>35</v>
      </c>
      <c r="C160">
        <v>0</v>
      </c>
    </row>
    <row r="161" spans="1:11" x14ac:dyDescent="0.3">
      <c r="A161" t="s">
        <v>131</v>
      </c>
      <c r="B161">
        <v>40</v>
      </c>
      <c r="C161">
        <v>1</v>
      </c>
    </row>
    <row r="162" spans="1:11" x14ac:dyDescent="0.3">
      <c r="A162" t="s">
        <v>132</v>
      </c>
      <c r="B162">
        <v>45</v>
      </c>
      <c r="C162">
        <v>1</v>
      </c>
    </row>
    <row r="163" spans="1:11" ht="15" thickBot="1" x14ac:dyDescent="0.35">
      <c r="B163" s="3" t="s">
        <v>127</v>
      </c>
      <c r="C163" s="3">
        <v>0</v>
      </c>
    </row>
    <row r="172" spans="1:11" x14ac:dyDescent="0.3">
      <c r="A172" s="1" t="s">
        <v>103</v>
      </c>
    </row>
    <row r="174" spans="1:11" x14ac:dyDescent="0.3">
      <c r="A174" s="17" t="s">
        <v>102</v>
      </c>
      <c r="B174" s="17"/>
      <c r="C174" s="17"/>
      <c r="D174" s="17"/>
      <c r="E174" s="17"/>
      <c r="F174" s="17"/>
    </row>
    <row r="176" spans="1:11" x14ac:dyDescent="0.3">
      <c r="A176" t="s">
        <v>104</v>
      </c>
      <c r="B176">
        <v>4</v>
      </c>
      <c r="C176">
        <v>5</v>
      </c>
      <c r="D176">
        <v>3</v>
      </c>
      <c r="E176">
        <v>4</v>
      </c>
      <c r="F176">
        <v>4</v>
      </c>
      <c r="G176">
        <v>3</v>
      </c>
      <c r="H176">
        <v>2</v>
      </c>
      <c r="I176">
        <v>5</v>
      </c>
      <c r="J176">
        <v>4</v>
      </c>
      <c r="K176">
        <v>3</v>
      </c>
    </row>
    <row r="177" spans="1:11" x14ac:dyDescent="0.3">
      <c r="B177">
        <v>5</v>
      </c>
      <c r="C177">
        <v>4</v>
      </c>
      <c r="D177">
        <v>2</v>
      </c>
      <c r="E177">
        <v>3</v>
      </c>
      <c r="F177">
        <v>4</v>
      </c>
      <c r="G177">
        <v>5</v>
      </c>
      <c r="H177">
        <v>3</v>
      </c>
      <c r="I177">
        <v>4</v>
      </c>
      <c r="J177">
        <v>5</v>
      </c>
      <c r="K177">
        <v>3</v>
      </c>
    </row>
    <row r="178" spans="1:11" x14ac:dyDescent="0.3">
      <c r="B178">
        <v>4</v>
      </c>
      <c r="C178">
        <v>3</v>
      </c>
      <c r="D178">
        <v>2</v>
      </c>
      <c r="E178">
        <v>4</v>
      </c>
      <c r="F178">
        <v>5</v>
      </c>
      <c r="G178">
        <v>3</v>
      </c>
      <c r="H178">
        <v>4</v>
      </c>
      <c r="I178">
        <v>5</v>
      </c>
      <c r="J178">
        <v>4</v>
      </c>
      <c r="K178">
        <v>3</v>
      </c>
    </row>
    <row r="179" spans="1:11" x14ac:dyDescent="0.3">
      <c r="B179">
        <v>3</v>
      </c>
      <c r="C179">
        <v>4</v>
      </c>
      <c r="D179">
        <v>5</v>
      </c>
      <c r="E179">
        <v>2</v>
      </c>
      <c r="F179">
        <v>3</v>
      </c>
      <c r="G179">
        <v>4</v>
      </c>
      <c r="H179">
        <v>4</v>
      </c>
      <c r="I179">
        <v>3</v>
      </c>
      <c r="J179">
        <v>5</v>
      </c>
      <c r="K179">
        <v>4</v>
      </c>
    </row>
    <row r="180" spans="1:11" x14ac:dyDescent="0.3">
      <c r="B180">
        <v>3</v>
      </c>
      <c r="C180">
        <v>4</v>
      </c>
      <c r="D180">
        <v>5</v>
      </c>
      <c r="E180">
        <v>4</v>
      </c>
      <c r="F180">
        <v>2</v>
      </c>
      <c r="G180">
        <v>3</v>
      </c>
      <c r="H180">
        <v>4</v>
      </c>
      <c r="I180">
        <v>5</v>
      </c>
      <c r="J180">
        <v>3</v>
      </c>
      <c r="K180">
        <v>4</v>
      </c>
    </row>
    <row r="181" spans="1:11" x14ac:dyDescent="0.3">
      <c r="B181">
        <v>5</v>
      </c>
      <c r="C181">
        <v>4</v>
      </c>
      <c r="D181">
        <v>3</v>
      </c>
      <c r="E181">
        <v>4</v>
      </c>
      <c r="F181">
        <v>5</v>
      </c>
      <c r="G181">
        <v>3</v>
      </c>
      <c r="H181">
        <v>4</v>
      </c>
      <c r="I181">
        <v>5</v>
      </c>
      <c r="J181">
        <v>4</v>
      </c>
      <c r="K181">
        <v>3</v>
      </c>
    </row>
    <row r="182" spans="1:11" x14ac:dyDescent="0.3">
      <c r="B182">
        <v>3</v>
      </c>
      <c r="C182">
        <v>4</v>
      </c>
      <c r="D182">
        <v>5</v>
      </c>
      <c r="E182">
        <v>2</v>
      </c>
      <c r="F182">
        <v>3</v>
      </c>
      <c r="G182">
        <v>4</v>
      </c>
      <c r="H182">
        <v>4</v>
      </c>
      <c r="I182">
        <v>3</v>
      </c>
      <c r="J182">
        <v>5</v>
      </c>
      <c r="K182">
        <v>4</v>
      </c>
    </row>
    <row r="183" spans="1:11" x14ac:dyDescent="0.3">
      <c r="B183">
        <v>3</v>
      </c>
      <c r="C183">
        <v>4</v>
      </c>
      <c r="D183">
        <v>5</v>
      </c>
      <c r="E183">
        <v>4</v>
      </c>
      <c r="F183">
        <v>2</v>
      </c>
      <c r="G183">
        <v>3</v>
      </c>
      <c r="H183">
        <v>4</v>
      </c>
      <c r="I183">
        <v>5</v>
      </c>
      <c r="J183">
        <v>3</v>
      </c>
      <c r="K183">
        <v>4</v>
      </c>
    </row>
    <row r="184" spans="1:11" x14ac:dyDescent="0.3">
      <c r="B184">
        <v>5</v>
      </c>
      <c r="C184">
        <v>4</v>
      </c>
      <c r="D184">
        <v>3</v>
      </c>
      <c r="E184">
        <v>4</v>
      </c>
      <c r="F184">
        <v>5</v>
      </c>
      <c r="G184">
        <v>3</v>
      </c>
      <c r="H184">
        <v>4</v>
      </c>
      <c r="I184">
        <v>5</v>
      </c>
      <c r="J184">
        <v>4</v>
      </c>
      <c r="K184">
        <v>3</v>
      </c>
    </row>
    <row r="185" spans="1:11" x14ac:dyDescent="0.3">
      <c r="B185">
        <v>3</v>
      </c>
      <c r="C185">
        <v>4</v>
      </c>
      <c r="D185">
        <v>5</v>
      </c>
      <c r="E185">
        <v>2</v>
      </c>
      <c r="F185">
        <v>3</v>
      </c>
      <c r="G185">
        <v>4</v>
      </c>
      <c r="H185">
        <v>4</v>
      </c>
      <c r="I185">
        <v>3</v>
      </c>
      <c r="J185">
        <v>5</v>
      </c>
      <c r="K185">
        <v>4</v>
      </c>
    </row>
    <row r="188" spans="1:11" x14ac:dyDescent="0.3">
      <c r="A188" s="17" t="s">
        <v>105</v>
      </c>
      <c r="B188" s="17"/>
      <c r="C188" s="17"/>
      <c r="D188" s="17"/>
      <c r="E188" s="17"/>
      <c r="F188" s="17"/>
      <c r="G188" s="17"/>
      <c r="H188" s="17"/>
      <c r="I188" s="17"/>
      <c r="J188" s="17"/>
    </row>
    <row r="190" spans="1:11" x14ac:dyDescent="0.3">
      <c r="A190" t="s">
        <v>118</v>
      </c>
      <c r="B190">
        <f>MAX(B176:K185)</f>
        <v>5</v>
      </c>
    </row>
    <row r="191" spans="1:11" x14ac:dyDescent="0.3">
      <c r="A191" t="s">
        <v>119</v>
      </c>
      <c r="B191">
        <f>MIN(B176:K185)</f>
        <v>2</v>
      </c>
    </row>
    <row r="192" spans="1:11" ht="15" thickBot="1" x14ac:dyDescent="0.35"/>
    <row r="193" spans="1:7" x14ac:dyDescent="0.3">
      <c r="B193" s="4" t="s">
        <v>126</v>
      </c>
      <c r="C193" s="4" t="s">
        <v>128</v>
      </c>
    </row>
    <row r="194" spans="1:7" x14ac:dyDescent="0.3">
      <c r="A194" t="s">
        <v>141</v>
      </c>
      <c r="B194">
        <v>2</v>
      </c>
      <c r="C194">
        <v>8</v>
      </c>
    </row>
    <row r="195" spans="1:7" x14ac:dyDescent="0.3">
      <c r="A195" s="6" t="s">
        <v>142</v>
      </c>
      <c r="B195">
        <v>4</v>
      </c>
      <c r="C195">
        <v>69</v>
      </c>
    </row>
    <row r="196" spans="1:7" x14ac:dyDescent="0.3">
      <c r="A196" s="6" t="s">
        <v>143</v>
      </c>
      <c r="B196">
        <v>6</v>
      </c>
      <c r="C196">
        <v>23</v>
      </c>
    </row>
    <row r="197" spans="1:7" ht="15" thickBot="1" x14ac:dyDescent="0.35">
      <c r="B197" s="3" t="s">
        <v>127</v>
      </c>
      <c r="C197" s="3">
        <v>0</v>
      </c>
    </row>
    <row r="208" spans="1:7" x14ac:dyDescent="0.3">
      <c r="A208" s="17" t="s">
        <v>106</v>
      </c>
      <c r="B208" s="17"/>
      <c r="C208" s="17"/>
      <c r="D208" s="17"/>
      <c r="E208" s="17"/>
      <c r="F208" s="17"/>
      <c r="G208" s="17"/>
    </row>
    <row r="210" spans="1:8" x14ac:dyDescent="0.3">
      <c r="A210" t="s">
        <v>73</v>
      </c>
      <c r="C210" s="13">
        <f>MODE(B176:K185)</f>
        <v>4</v>
      </c>
    </row>
    <row r="213" spans="1:8" x14ac:dyDescent="0.3">
      <c r="A213" s="17" t="s">
        <v>107</v>
      </c>
      <c r="B213" s="17"/>
      <c r="C213" s="17"/>
      <c r="D213" s="17"/>
      <c r="E213" s="17"/>
      <c r="F213" s="17"/>
      <c r="G213" s="17"/>
      <c r="H213" s="17"/>
    </row>
    <row r="216" spans="1:8" x14ac:dyDescent="0.3">
      <c r="A216" t="s">
        <v>118</v>
      </c>
      <c r="B216">
        <v>5</v>
      </c>
    </row>
    <row r="217" spans="1:8" x14ac:dyDescent="0.3">
      <c r="A217" t="s">
        <v>119</v>
      </c>
      <c r="B217">
        <v>2</v>
      </c>
    </row>
    <row r="218" spans="1:8" ht="15" thickBot="1" x14ac:dyDescent="0.35"/>
    <row r="219" spans="1:8" x14ac:dyDescent="0.3">
      <c r="B219" s="4" t="s">
        <v>126</v>
      </c>
      <c r="C219" s="4" t="s">
        <v>128</v>
      </c>
    </row>
    <row r="220" spans="1:8" x14ac:dyDescent="0.3">
      <c r="A220" t="s">
        <v>141</v>
      </c>
      <c r="B220">
        <v>2</v>
      </c>
      <c r="C220">
        <v>8</v>
      </c>
    </row>
    <row r="221" spans="1:8" x14ac:dyDescent="0.3">
      <c r="A221" s="6" t="s">
        <v>142</v>
      </c>
      <c r="B221">
        <v>4</v>
      </c>
      <c r="C221">
        <v>69</v>
      </c>
    </row>
    <row r="222" spans="1:8" x14ac:dyDescent="0.3">
      <c r="A222" t="s">
        <v>143</v>
      </c>
      <c r="B222">
        <v>6</v>
      </c>
      <c r="C222">
        <v>23</v>
      </c>
    </row>
    <row r="223" spans="1:8" ht="15" thickBot="1" x14ac:dyDescent="0.35">
      <c r="B223" s="3" t="s">
        <v>127</v>
      </c>
      <c r="C223" s="3">
        <v>0</v>
      </c>
    </row>
    <row r="235" spans="1:9" x14ac:dyDescent="0.3">
      <c r="A235" s="1" t="s">
        <v>108</v>
      </c>
    </row>
    <row r="237" spans="1:9" x14ac:dyDescent="0.3">
      <c r="A237" s="1" t="s">
        <v>38</v>
      </c>
    </row>
    <row r="238" spans="1:9" x14ac:dyDescent="0.3">
      <c r="B238" s="16" t="s">
        <v>109</v>
      </c>
      <c r="C238" s="17"/>
      <c r="D238" s="17"/>
      <c r="E238" s="17"/>
      <c r="F238" s="17"/>
      <c r="G238" s="17"/>
      <c r="H238" s="17"/>
      <c r="I238" s="17"/>
    </row>
    <row r="241" spans="1:11" x14ac:dyDescent="0.3">
      <c r="A241" t="s">
        <v>110</v>
      </c>
      <c r="B241">
        <v>35</v>
      </c>
      <c r="C241">
        <v>28</v>
      </c>
      <c r="D241">
        <v>32</v>
      </c>
      <c r="E241">
        <v>45</v>
      </c>
      <c r="F241">
        <v>38</v>
      </c>
      <c r="G241">
        <v>29</v>
      </c>
      <c r="H241">
        <v>42</v>
      </c>
      <c r="I241">
        <v>30</v>
      </c>
      <c r="J241">
        <v>36</v>
      </c>
      <c r="K241">
        <v>41</v>
      </c>
    </row>
    <row r="242" spans="1:11" x14ac:dyDescent="0.3">
      <c r="B242">
        <v>47</v>
      </c>
      <c r="C242">
        <v>31</v>
      </c>
      <c r="D242">
        <v>39</v>
      </c>
      <c r="E242">
        <v>43</v>
      </c>
      <c r="F242">
        <v>37</v>
      </c>
      <c r="G242">
        <v>30</v>
      </c>
      <c r="H242">
        <v>34</v>
      </c>
      <c r="I242">
        <v>39</v>
      </c>
      <c r="J242">
        <v>28</v>
      </c>
      <c r="K242">
        <v>33</v>
      </c>
    </row>
    <row r="243" spans="1:11" x14ac:dyDescent="0.3">
      <c r="B243">
        <v>36</v>
      </c>
      <c r="C243">
        <v>40</v>
      </c>
      <c r="D243">
        <v>42</v>
      </c>
      <c r="E243">
        <v>29</v>
      </c>
      <c r="F243">
        <v>31</v>
      </c>
      <c r="G243">
        <v>45</v>
      </c>
      <c r="H243">
        <v>38</v>
      </c>
      <c r="I243">
        <v>33</v>
      </c>
      <c r="J243">
        <v>41</v>
      </c>
      <c r="K243">
        <v>35</v>
      </c>
    </row>
    <row r="244" spans="1:11" x14ac:dyDescent="0.3">
      <c r="B244">
        <v>37</v>
      </c>
    </row>
    <row r="245" spans="1:11" x14ac:dyDescent="0.3">
      <c r="B245">
        <v>34</v>
      </c>
      <c r="C245">
        <v>46</v>
      </c>
      <c r="D245">
        <v>30</v>
      </c>
      <c r="E245">
        <v>39</v>
      </c>
      <c r="F245">
        <v>43</v>
      </c>
      <c r="G245">
        <v>28</v>
      </c>
      <c r="H245">
        <v>32</v>
      </c>
      <c r="I245">
        <v>36</v>
      </c>
      <c r="J245">
        <v>29</v>
      </c>
    </row>
    <row r="246" spans="1:11" x14ac:dyDescent="0.3">
      <c r="B246">
        <v>31</v>
      </c>
      <c r="C246">
        <v>37</v>
      </c>
      <c r="D246">
        <v>40</v>
      </c>
      <c r="E246">
        <v>42</v>
      </c>
      <c r="F246">
        <v>33</v>
      </c>
      <c r="G246">
        <v>39</v>
      </c>
      <c r="H246">
        <v>28</v>
      </c>
      <c r="I246">
        <v>35</v>
      </c>
      <c r="J246">
        <v>38</v>
      </c>
      <c r="K246">
        <v>43</v>
      </c>
    </row>
    <row r="250" spans="1:11" x14ac:dyDescent="0.3">
      <c r="A250" s="17" t="s">
        <v>111</v>
      </c>
      <c r="B250" s="17"/>
      <c r="C250" s="17"/>
      <c r="D250" s="17"/>
      <c r="E250" s="17"/>
      <c r="F250" s="17"/>
      <c r="G250" s="17"/>
      <c r="H250" s="17"/>
      <c r="I250" s="17"/>
      <c r="J250" s="17"/>
    </row>
    <row r="253" spans="1:11" x14ac:dyDescent="0.3">
      <c r="A253" t="s">
        <v>118</v>
      </c>
      <c r="B253">
        <f>MAX(B241:K246)</f>
        <v>47</v>
      </c>
    </row>
    <row r="254" spans="1:11" x14ac:dyDescent="0.3">
      <c r="A254" t="s">
        <v>119</v>
      </c>
      <c r="B254">
        <f>MIN(B241:K246)</f>
        <v>28</v>
      </c>
    </row>
    <row r="255" spans="1:11" ht="15" thickBot="1" x14ac:dyDescent="0.35"/>
    <row r="256" spans="1:11" x14ac:dyDescent="0.3">
      <c r="A256" t="s">
        <v>129</v>
      </c>
      <c r="B256" s="4" t="s">
        <v>126</v>
      </c>
      <c r="C256" s="4" t="s">
        <v>128</v>
      </c>
    </row>
    <row r="257" spans="1:8" x14ac:dyDescent="0.3">
      <c r="A257" t="s">
        <v>130</v>
      </c>
      <c r="B257">
        <v>30</v>
      </c>
      <c r="C257">
        <v>10</v>
      </c>
    </row>
    <row r="258" spans="1:8" x14ac:dyDescent="0.3">
      <c r="A258" t="s">
        <v>131</v>
      </c>
      <c r="B258">
        <v>35</v>
      </c>
      <c r="C258">
        <v>13</v>
      </c>
    </row>
    <row r="259" spans="1:8" x14ac:dyDescent="0.3">
      <c r="A259" t="s">
        <v>132</v>
      </c>
      <c r="B259">
        <v>40</v>
      </c>
      <c r="C259">
        <v>15</v>
      </c>
    </row>
    <row r="260" spans="1:8" x14ac:dyDescent="0.3">
      <c r="A260" t="s">
        <v>133</v>
      </c>
      <c r="B260">
        <v>45</v>
      </c>
      <c r="C260">
        <v>10</v>
      </c>
    </row>
    <row r="261" spans="1:8" x14ac:dyDescent="0.3">
      <c r="B261">
        <v>50</v>
      </c>
      <c r="C261">
        <v>2</v>
      </c>
    </row>
    <row r="262" spans="1:8" ht="15" thickBot="1" x14ac:dyDescent="0.35">
      <c r="B262" s="3" t="s">
        <v>127</v>
      </c>
      <c r="C262" s="3">
        <v>0</v>
      </c>
    </row>
    <row r="271" spans="1:8" x14ac:dyDescent="0.3">
      <c r="A271" s="17" t="s">
        <v>112</v>
      </c>
      <c r="B271" s="17"/>
      <c r="C271" s="17"/>
      <c r="D271" s="17"/>
      <c r="E271" s="17"/>
      <c r="F271" s="17"/>
      <c r="G271" s="17"/>
      <c r="H271" s="17"/>
    </row>
    <row r="274" spans="1:8" x14ac:dyDescent="0.3">
      <c r="A274" t="s">
        <v>65</v>
      </c>
      <c r="C274" s="13">
        <f>AVERAGE(B241:K246)</f>
        <v>36.14</v>
      </c>
    </row>
    <row r="278" spans="1:8" x14ac:dyDescent="0.3">
      <c r="A278" s="17" t="s">
        <v>113</v>
      </c>
      <c r="B278" s="17"/>
      <c r="C278" s="17"/>
      <c r="D278" s="17"/>
      <c r="E278" s="17"/>
      <c r="F278" s="17"/>
      <c r="G278" s="17"/>
      <c r="H278" s="17"/>
    </row>
    <row r="281" spans="1:8" x14ac:dyDescent="0.3">
      <c r="A281" t="s">
        <v>118</v>
      </c>
      <c r="B281">
        <v>47</v>
      </c>
    </row>
    <row r="282" spans="1:8" x14ac:dyDescent="0.3">
      <c r="A282" t="s">
        <v>119</v>
      </c>
      <c r="B282">
        <v>28</v>
      </c>
    </row>
    <row r="283" spans="1:8" ht="15" thickBot="1" x14ac:dyDescent="0.35"/>
    <row r="284" spans="1:8" x14ac:dyDescent="0.3">
      <c r="A284" t="s">
        <v>129</v>
      </c>
      <c r="B284" s="4" t="s">
        <v>126</v>
      </c>
      <c r="C284" s="4" t="s">
        <v>128</v>
      </c>
    </row>
    <row r="285" spans="1:8" x14ac:dyDescent="0.3">
      <c r="A285" t="s">
        <v>130</v>
      </c>
      <c r="B285">
        <v>30</v>
      </c>
      <c r="C285">
        <v>10</v>
      </c>
    </row>
    <row r="286" spans="1:8" x14ac:dyDescent="0.3">
      <c r="A286" t="s">
        <v>131</v>
      </c>
      <c r="B286">
        <v>35</v>
      </c>
      <c r="C286">
        <v>13</v>
      </c>
    </row>
    <row r="287" spans="1:8" x14ac:dyDescent="0.3">
      <c r="A287" t="s">
        <v>132</v>
      </c>
      <c r="B287">
        <v>40</v>
      </c>
      <c r="C287">
        <v>15</v>
      </c>
    </row>
    <row r="288" spans="1:8" x14ac:dyDescent="0.3">
      <c r="A288" t="s">
        <v>133</v>
      </c>
      <c r="B288">
        <v>45</v>
      </c>
      <c r="C288">
        <v>10</v>
      </c>
    </row>
    <row r="289" spans="1:11" x14ac:dyDescent="0.3">
      <c r="B289">
        <v>50</v>
      </c>
      <c r="C289">
        <v>2</v>
      </c>
    </row>
    <row r="290" spans="1:11" ht="15" thickBot="1" x14ac:dyDescent="0.35">
      <c r="B290" s="3" t="s">
        <v>127</v>
      </c>
      <c r="C290" s="3">
        <v>0</v>
      </c>
    </row>
    <row r="295" spans="1:11" x14ac:dyDescent="0.3">
      <c r="A295" s="1" t="s">
        <v>114</v>
      </c>
    </row>
    <row r="297" spans="1:11" x14ac:dyDescent="0.3">
      <c r="A297" s="1" t="s">
        <v>38</v>
      </c>
    </row>
    <row r="298" spans="1:11" x14ac:dyDescent="0.3">
      <c r="B298" s="17" t="s">
        <v>115</v>
      </c>
      <c r="C298" s="17"/>
      <c r="D298" s="17"/>
      <c r="E298" s="17"/>
      <c r="F298" s="17"/>
      <c r="G298" s="17"/>
      <c r="H298" s="17"/>
      <c r="I298" s="17"/>
    </row>
    <row r="301" spans="1:11" x14ac:dyDescent="0.3">
      <c r="A301" t="s">
        <v>116</v>
      </c>
      <c r="B301">
        <v>125</v>
      </c>
      <c r="C301">
        <v>148</v>
      </c>
      <c r="D301">
        <v>137</v>
      </c>
      <c r="E301">
        <v>120</v>
      </c>
      <c r="F301">
        <v>135</v>
      </c>
      <c r="G301">
        <v>132</v>
      </c>
      <c r="H301">
        <v>145</v>
      </c>
      <c r="I301">
        <v>122</v>
      </c>
      <c r="J301">
        <v>130</v>
      </c>
      <c r="K301">
        <v>141</v>
      </c>
    </row>
    <row r="302" spans="1:11" x14ac:dyDescent="0.3">
      <c r="B302">
        <v>118</v>
      </c>
      <c r="C302">
        <v>125</v>
      </c>
      <c r="D302">
        <v>132</v>
      </c>
      <c r="E302">
        <v>136</v>
      </c>
      <c r="F302">
        <v>128</v>
      </c>
      <c r="G302">
        <v>123</v>
      </c>
      <c r="H302">
        <v>132</v>
      </c>
      <c r="I302">
        <v>138</v>
      </c>
      <c r="J302">
        <v>126</v>
      </c>
      <c r="K302">
        <v>129</v>
      </c>
    </row>
    <row r="303" spans="1:11" x14ac:dyDescent="0.3">
      <c r="B303">
        <v>136</v>
      </c>
      <c r="C303">
        <v>127</v>
      </c>
      <c r="D303">
        <v>130</v>
      </c>
      <c r="E303">
        <v>122</v>
      </c>
      <c r="F303">
        <v>125</v>
      </c>
      <c r="G303">
        <v>133</v>
      </c>
      <c r="H303">
        <v>140</v>
      </c>
      <c r="I303">
        <v>126</v>
      </c>
      <c r="J303">
        <v>133</v>
      </c>
      <c r="K303">
        <v>135</v>
      </c>
    </row>
    <row r="304" spans="1:11" x14ac:dyDescent="0.3">
      <c r="B304">
        <v>130</v>
      </c>
      <c r="C304">
        <v>134</v>
      </c>
      <c r="D304">
        <v>141</v>
      </c>
      <c r="E304">
        <v>119</v>
      </c>
      <c r="F304">
        <v>125</v>
      </c>
      <c r="G304">
        <v>131</v>
      </c>
      <c r="H304">
        <v>136</v>
      </c>
      <c r="I304">
        <v>128</v>
      </c>
      <c r="J304">
        <v>124</v>
      </c>
      <c r="K304">
        <v>132</v>
      </c>
    </row>
    <row r="305" spans="1:11" x14ac:dyDescent="0.3">
      <c r="B305">
        <v>136</v>
      </c>
      <c r="C305">
        <v>127</v>
      </c>
      <c r="D305">
        <v>130</v>
      </c>
      <c r="E305">
        <v>122</v>
      </c>
      <c r="F305">
        <v>125</v>
      </c>
      <c r="G305">
        <v>133</v>
      </c>
      <c r="H305">
        <v>140</v>
      </c>
      <c r="I305">
        <v>126</v>
      </c>
      <c r="J305">
        <v>133</v>
      </c>
      <c r="K305">
        <v>135</v>
      </c>
    </row>
    <row r="306" spans="1:11" x14ac:dyDescent="0.3">
      <c r="B306">
        <v>130</v>
      </c>
      <c r="C306">
        <v>134</v>
      </c>
      <c r="D306">
        <v>141</v>
      </c>
      <c r="E306">
        <v>119</v>
      </c>
      <c r="F306">
        <v>125</v>
      </c>
      <c r="G306">
        <v>131</v>
      </c>
      <c r="H306">
        <v>136</v>
      </c>
      <c r="I306">
        <v>128</v>
      </c>
      <c r="J306">
        <v>124</v>
      </c>
      <c r="K306">
        <v>132</v>
      </c>
    </row>
    <row r="307" spans="1:11" x14ac:dyDescent="0.3">
      <c r="B307">
        <v>136</v>
      </c>
      <c r="C307">
        <v>127</v>
      </c>
      <c r="D307">
        <v>130</v>
      </c>
      <c r="E307">
        <v>122</v>
      </c>
      <c r="F307">
        <v>125</v>
      </c>
      <c r="G307">
        <v>133</v>
      </c>
      <c r="H307">
        <v>140</v>
      </c>
      <c r="I307">
        <v>126</v>
      </c>
      <c r="J307">
        <v>133</v>
      </c>
      <c r="K307">
        <v>135</v>
      </c>
    </row>
    <row r="308" spans="1:11" x14ac:dyDescent="0.3">
      <c r="B308">
        <v>130</v>
      </c>
      <c r="C308">
        <v>134</v>
      </c>
      <c r="D308">
        <v>141</v>
      </c>
      <c r="E308">
        <v>119</v>
      </c>
      <c r="F308">
        <v>125</v>
      </c>
      <c r="G308">
        <v>131</v>
      </c>
      <c r="H308">
        <v>136</v>
      </c>
      <c r="I308">
        <v>128</v>
      </c>
      <c r="J308">
        <v>124</v>
      </c>
      <c r="K308">
        <v>132</v>
      </c>
    </row>
    <row r="309" spans="1:11" x14ac:dyDescent="0.3">
      <c r="B309">
        <v>136</v>
      </c>
      <c r="C309">
        <v>127</v>
      </c>
      <c r="D309">
        <v>130</v>
      </c>
      <c r="E309">
        <v>122</v>
      </c>
      <c r="F309">
        <v>125</v>
      </c>
      <c r="G309">
        <v>133</v>
      </c>
      <c r="H309">
        <v>140</v>
      </c>
      <c r="I309">
        <v>126</v>
      </c>
      <c r="J309">
        <v>133</v>
      </c>
      <c r="K309">
        <v>135</v>
      </c>
    </row>
    <row r="310" spans="1:11" x14ac:dyDescent="0.3">
      <c r="B310">
        <v>130</v>
      </c>
      <c r="C310">
        <v>134</v>
      </c>
      <c r="D310">
        <v>141</v>
      </c>
      <c r="E310">
        <v>119</v>
      </c>
      <c r="F310">
        <v>125</v>
      </c>
      <c r="G310">
        <v>131</v>
      </c>
      <c r="H310">
        <v>136</v>
      </c>
      <c r="I310">
        <v>128</v>
      </c>
      <c r="J310">
        <v>124</v>
      </c>
      <c r="K310">
        <v>132</v>
      </c>
    </row>
    <row r="313" spans="1:11" x14ac:dyDescent="0.3">
      <c r="A313" s="17" t="s">
        <v>117</v>
      </c>
      <c r="B313" s="17"/>
      <c r="C313" s="17"/>
      <c r="D313" s="17"/>
      <c r="E313" s="17"/>
      <c r="F313" s="17"/>
      <c r="G313" s="17"/>
      <c r="H313" s="17"/>
      <c r="I313" s="17"/>
      <c r="J313" s="17"/>
    </row>
    <row r="316" spans="1:11" x14ac:dyDescent="0.3">
      <c r="A316" t="s">
        <v>118</v>
      </c>
      <c r="C316">
        <f>MAX(B301:K310)</f>
        <v>148</v>
      </c>
    </row>
    <row r="317" spans="1:11" ht="15" thickBot="1" x14ac:dyDescent="0.35">
      <c r="A317" t="s">
        <v>119</v>
      </c>
      <c r="C317">
        <f>MIN(B301:K310)</f>
        <v>118</v>
      </c>
    </row>
    <row r="318" spans="1:11" x14ac:dyDescent="0.3">
      <c r="B318" s="4" t="s">
        <v>126</v>
      </c>
      <c r="C318" s="4" t="s">
        <v>128</v>
      </c>
    </row>
    <row r="319" spans="1:11" x14ac:dyDescent="0.3">
      <c r="A319" t="s">
        <v>120</v>
      </c>
      <c r="B319">
        <v>120</v>
      </c>
      <c r="C319">
        <v>6</v>
      </c>
    </row>
    <row r="320" spans="1:11" x14ac:dyDescent="0.3">
      <c r="A320" t="s">
        <v>125</v>
      </c>
      <c r="B320">
        <v>125</v>
      </c>
      <c r="C320">
        <v>20</v>
      </c>
    </row>
    <row r="321" spans="1:7" x14ac:dyDescent="0.3">
      <c r="A321" t="s">
        <v>121</v>
      </c>
      <c r="B321">
        <v>130</v>
      </c>
      <c r="C321">
        <v>24</v>
      </c>
    </row>
    <row r="322" spans="1:7" x14ac:dyDescent="0.3">
      <c r="A322" t="s">
        <v>122</v>
      </c>
      <c r="B322">
        <v>135</v>
      </c>
      <c r="C322">
        <v>28</v>
      </c>
    </row>
    <row r="323" spans="1:7" x14ac:dyDescent="0.3">
      <c r="A323" t="s">
        <v>123</v>
      </c>
      <c r="B323">
        <v>140</v>
      </c>
      <c r="C323">
        <v>15</v>
      </c>
    </row>
    <row r="324" spans="1:7" x14ac:dyDescent="0.3">
      <c r="A324" t="s">
        <v>124</v>
      </c>
      <c r="B324">
        <v>145</v>
      </c>
      <c r="C324">
        <v>6</v>
      </c>
    </row>
    <row r="325" spans="1:7" ht="15" thickBot="1" x14ac:dyDescent="0.35">
      <c r="B325" s="3" t="s">
        <v>127</v>
      </c>
      <c r="C325" s="3">
        <v>1</v>
      </c>
    </row>
    <row r="331" spans="1:7" x14ac:dyDescent="0.3">
      <c r="A331" s="17" t="s">
        <v>144</v>
      </c>
      <c r="B331" s="17"/>
      <c r="C331" s="17"/>
      <c r="D331" s="17"/>
      <c r="E331" s="17"/>
      <c r="F331" s="17"/>
      <c r="G331" s="17"/>
    </row>
    <row r="334" spans="1:7" x14ac:dyDescent="0.3">
      <c r="A334" t="s">
        <v>75</v>
      </c>
      <c r="C334" s="13">
        <f>MEDIAN(B301:K310)</f>
        <v>130.5</v>
      </c>
    </row>
    <row r="337" spans="1:8" x14ac:dyDescent="0.3">
      <c r="A337" s="17" t="s">
        <v>145</v>
      </c>
      <c r="B337" s="17"/>
      <c r="C337" s="17"/>
      <c r="D337" s="17"/>
      <c r="E337" s="17"/>
      <c r="F337" s="17"/>
      <c r="G337" s="17"/>
      <c r="H337" s="17"/>
    </row>
    <row r="339" spans="1:8" x14ac:dyDescent="0.3">
      <c r="A339" t="s">
        <v>118</v>
      </c>
      <c r="B339">
        <v>148</v>
      </c>
    </row>
    <row r="340" spans="1:8" x14ac:dyDescent="0.3">
      <c r="A340" t="s">
        <v>119</v>
      </c>
      <c r="B340">
        <v>118</v>
      </c>
    </row>
    <row r="343" spans="1:8" ht="15" thickBot="1" x14ac:dyDescent="0.35"/>
    <row r="344" spans="1:8" x14ac:dyDescent="0.3">
      <c r="A344" t="s">
        <v>120</v>
      </c>
      <c r="B344" s="4" t="s">
        <v>126</v>
      </c>
      <c r="C344" s="4" t="s">
        <v>128</v>
      </c>
    </row>
    <row r="345" spans="1:8" x14ac:dyDescent="0.3">
      <c r="A345" t="s">
        <v>125</v>
      </c>
      <c r="B345">
        <v>120</v>
      </c>
      <c r="C345">
        <v>6</v>
      </c>
    </row>
    <row r="346" spans="1:8" x14ac:dyDescent="0.3">
      <c r="A346" t="s">
        <v>121</v>
      </c>
      <c r="B346">
        <v>125</v>
      </c>
      <c r="C346">
        <v>20</v>
      </c>
    </row>
    <row r="347" spans="1:8" x14ac:dyDescent="0.3">
      <c r="A347" t="s">
        <v>122</v>
      </c>
      <c r="B347">
        <v>130</v>
      </c>
      <c r="C347">
        <v>24</v>
      </c>
    </row>
    <row r="348" spans="1:8" x14ac:dyDescent="0.3">
      <c r="A348" t="s">
        <v>123</v>
      </c>
      <c r="B348">
        <v>135</v>
      </c>
      <c r="C348">
        <v>28</v>
      </c>
    </row>
    <row r="349" spans="1:8" x14ac:dyDescent="0.3">
      <c r="A349" t="s">
        <v>124</v>
      </c>
      <c r="B349">
        <v>140</v>
      </c>
      <c r="C349">
        <v>15</v>
      </c>
    </row>
    <row r="350" spans="1:8" x14ac:dyDescent="0.3">
      <c r="B350">
        <v>145</v>
      </c>
      <c r="C350">
        <v>6</v>
      </c>
    </row>
    <row r="351" spans="1:8" ht="15" thickBot="1" x14ac:dyDescent="0.35">
      <c r="B351" s="3" t="s">
        <v>127</v>
      </c>
      <c r="C351" s="3">
        <v>1</v>
      </c>
    </row>
    <row r="356" spans="1:11" x14ac:dyDescent="0.3">
      <c r="A356" s="1" t="s">
        <v>146</v>
      </c>
    </row>
    <row r="358" spans="1:11" x14ac:dyDescent="0.3">
      <c r="A358" s="1" t="s">
        <v>38</v>
      </c>
    </row>
    <row r="359" spans="1:11" x14ac:dyDescent="0.3">
      <c r="B359" s="17" t="s">
        <v>147</v>
      </c>
      <c r="C359" s="17"/>
      <c r="D359" s="17"/>
      <c r="E359" s="17"/>
      <c r="F359" s="17"/>
      <c r="G359" s="17"/>
      <c r="H359" s="17"/>
      <c r="I359" s="17"/>
    </row>
    <row r="361" spans="1:11" x14ac:dyDescent="0.3">
      <c r="A361" t="s">
        <v>148</v>
      </c>
      <c r="B361">
        <v>45</v>
      </c>
      <c r="C361">
        <v>35</v>
      </c>
      <c r="D361">
        <v>40</v>
      </c>
      <c r="E361">
        <v>38</v>
      </c>
      <c r="F361">
        <v>42</v>
      </c>
      <c r="G361">
        <v>37</v>
      </c>
      <c r="H361">
        <v>39</v>
      </c>
      <c r="I361">
        <v>43</v>
      </c>
      <c r="J361">
        <v>44</v>
      </c>
      <c r="K361">
        <v>41</v>
      </c>
    </row>
    <row r="362" spans="1:11" x14ac:dyDescent="0.3">
      <c r="A362" t="s">
        <v>149</v>
      </c>
      <c r="B362">
        <v>32</v>
      </c>
      <c r="C362">
        <v>28</v>
      </c>
      <c r="D362">
        <v>30</v>
      </c>
      <c r="E362">
        <v>34</v>
      </c>
      <c r="F362">
        <v>33</v>
      </c>
      <c r="G362">
        <v>35</v>
      </c>
      <c r="H362">
        <v>31</v>
      </c>
      <c r="I362">
        <v>29</v>
      </c>
      <c r="J362">
        <v>36</v>
      </c>
      <c r="K362">
        <v>37</v>
      </c>
    </row>
    <row r="363" spans="1:11" x14ac:dyDescent="0.3">
      <c r="A363" t="s">
        <v>150</v>
      </c>
      <c r="B363">
        <v>40</v>
      </c>
      <c r="C363">
        <v>39</v>
      </c>
      <c r="D363">
        <v>42</v>
      </c>
      <c r="E363">
        <v>41</v>
      </c>
      <c r="F363">
        <v>38</v>
      </c>
      <c r="G363">
        <v>43</v>
      </c>
      <c r="H363">
        <v>45</v>
      </c>
      <c r="I363">
        <v>44</v>
      </c>
      <c r="J363">
        <v>41</v>
      </c>
      <c r="K363">
        <v>37</v>
      </c>
    </row>
    <row r="366" spans="1:11" x14ac:dyDescent="0.3">
      <c r="A366" s="17" t="s">
        <v>151</v>
      </c>
      <c r="B366" s="17"/>
      <c r="C366" s="17"/>
      <c r="D366" s="17"/>
      <c r="E366" s="17"/>
      <c r="F366" s="17"/>
      <c r="G366" s="17"/>
    </row>
    <row r="386" spans="1:8" x14ac:dyDescent="0.3">
      <c r="A386" s="17" t="s">
        <v>152</v>
      </c>
      <c r="B386" s="17"/>
      <c r="C386" s="17"/>
      <c r="D386" s="17"/>
      <c r="E386" s="17"/>
      <c r="F386" s="17"/>
      <c r="G386" s="17"/>
      <c r="H386" s="17"/>
    </row>
    <row r="389" spans="1:8" x14ac:dyDescent="0.3">
      <c r="A389" t="s">
        <v>153</v>
      </c>
      <c r="B389" t="s">
        <v>65</v>
      </c>
      <c r="C389" s="13">
        <f>AVERAGE(B361:K361)</f>
        <v>40.4</v>
      </c>
    </row>
    <row r="390" spans="1:8" x14ac:dyDescent="0.3">
      <c r="A390" t="s">
        <v>149</v>
      </c>
      <c r="B390" t="s">
        <v>65</v>
      </c>
      <c r="C390" s="13">
        <f>AVERAGE(B362:K362)</f>
        <v>32.5</v>
      </c>
    </row>
    <row r="391" spans="1:8" x14ac:dyDescent="0.3">
      <c r="A391" t="s">
        <v>150</v>
      </c>
      <c r="B391" t="s">
        <v>65</v>
      </c>
      <c r="C391" s="13">
        <f>AVERAGE(B363:K363)</f>
        <v>41</v>
      </c>
    </row>
    <row r="394" spans="1:8" x14ac:dyDescent="0.3">
      <c r="A394" s="17" t="s">
        <v>154</v>
      </c>
      <c r="B394" s="17"/>
      <c r="C394" s="17"/>
      <c r="D394" s="17"/>
      <c r="E394" s="17"/>
      <c r="F394" s="17"/>
      <c r="G394" s="17"/>
    </row>
    <row r="397" spans="1:8" x14ac:dyDescent="0.3">
      <c r="A397" t="s">
        <v>153</v>
      </c>
      <c r="B397" t="s">
        <v>155</v>
      </c>
      <c r="C397" s="13">
        <f>MAX(B361:K361)-MIN(B361:K361)</f>
        <v>10</v>
      </c>
    </row>
    <row r="398" spans="1:8" x14ac:dyDescent="0.3">
      <c r="A398" t="s">
        <v>149</v>
      </c>
      <c r="B398" t="s">
        <v>155</v>
      </c>
      <c r="C398" s="13">
        <f>MAX(B362:K362)-MIN(B362:K362)</f>
        <v>9</v>
      </c>
    </row>
    <row r="399" spans="1:8" x14ac:dyDescent="0.3">
      <c r="A399" t="s">
        <v>150</v>
      </c>
      <c r="B399" t="s">
        <v>155</v>
      </c>
      <c r="C399" s="13">
        <f>MAX(B363:K363)-MIN(B363:K363)</f>
        <v>8</v>
      </c>
    </row>
  </sheetData>
  <sortState xmlns:xlrd2="http://schemas.microsoft.com/office/spreadsheetml/2017/richdata2" ref="B345:B350">
    <sortCondition ref="B345"/>
  </sortState>
  <mergeCells count="30">
    <mergeCell ref="B359:I359"/>
    <mergeCell ref="A366:G366"/>
    <mergeCell ref="A386:H386"/>
    <mergeCell ref="A394:G394"/>
    <mergeCell ref="B298:I298"/>
    <mergeCell ref="A313:J313"/>
    <mergeCell ref="A331:G331"/>
    <mergeCell ref="A337:H337"/>
    <mergeCell ref="B238:I238"/>
    <mergeCell ref="A250:J250"/>
    <mergeCell ref="A271:H271"/>
    <mergeCell ref="A278:H278"/>
    <mergeCell ref="A1:C1"/>
    <mergeCell ref="A21:I21"/>
    <mergeCell ref="A39:H39"/>
    <mergeCell ref="A45:H45"/>
    <mergeCell ref="A51:H51"/>
    <mergeCell ref="A72:I72"/>
    <mergeCell ref="A101:I101"/>
    <mergeCell ref="A89:F89"/>
    <mergeCell ref="A95:H95"/>
    <mergeCell ref="B116:M116"/>
    <mergeCell ref="A188:J188"/>
    <mergeCell ref="A208:G208"/>
    <mergeCell ref="A213:H213"/>
    <mergeCell ref="A123:H123"/>
    <mergeCell ref="A143:H143"/>
    <mergeCell ref="B145:F145"/>
    <mergeCell ref="A149:G149"/>
    <mergeCell ref="A174:F174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F4877-EEBA-4BDD-840F-36A9B92F5A30}">
  <dimension ref="A1:L180"/>
  <sheetViews>
    <sheetView topLeftCell="A176" workbookViewId="0">
      <selection activeCell="I159" sqref="I159"/>
    </sheetView>
  </sheetViews>
  <sheetFormatPr defaultRowHeight="14.4" x14ac:dyDescent="0.3"/>
  <cols>
    <col min="6" max="6" width="16.44140625" customWidth="1"/>
  </cols>
  <sheetData>
    <row r="1" spans="1:11" x14ac:dyDescent="0.3">
      <c r="A1" s="17" t="s">
        <v>156</v>
      </c>
      <c r="B1" s="17"/>
      <c r="C1" s="17"/>
      <c r="D1" s="17"/>
      <c r="E1" s="17"/>
    </row>
    <row r="3" spans="1:11" x14ac:dyDescent="0.3">
      <c r="A3" s="16" t="s">
        <v>157</v>
      </c>
      <c r="B3" s="17"/>
      <c r="C3" s="17"/>
      <c r="D3" s="17"/>
      <c r="E3" s="17"/>
      <c r="F3" s="17"/>
      <c r="G3" s="17"/>
      <c r="H3" s="17"/>
    </row>
    <row r="4" spans="1:11" x14ac:dyDescent="0.3">
      <c r="A4" s="17"/>
      <c r="B4" s="17"/>
      <c r="C4" s="17"/>
      <c r="D4" s="17"/>
      <c r="E4" s="17"/>
      <c r="F4" s="17"/>
      <c r="G4" s="17"/>
      <c r="H4" s="17"/>
    </row>
    <row r="6" spans="1:11" x14ac:dyDescent="0.3">
      <c r="A6" s="16" t="s">
        <v>158</v>
      </c>
      <c r="B6" s="17"/>
      <c r="C6" s="17"/>
      <c r="D6" s="17"/>
      <c r="E6" s="17"/>
      <c r="F6" s="17"/>
      <c r="G6" s="17"/>
      <c r="H6" s="17"/>
    </row>
    <row r="7" spans="1:11" x14ac:dyDescent="0.3">
      <c r="A7" s="17"/>
      <c r="B7" s="17"/>
      <c r="C7" s="17"/>
      <c r="D7" s="17"/>
      <c r="E7" s="17"/>
      <c r="F7" s="17"/>
      <c r="G7" s="17"/>
      <c r="H7" s="17"/>
    </row>
    <row r="10" spans="1:11" x14ac:dyDescent="0.3">
      <c r="A10" t="s">
        <v>159</v>
      </c>
      <c r="B10">
        <v>-2.5</v>
      </c>
      <c r="C10">
        <v>1.3</v>
      </c>
      <c r="D10">
        <v>-0.8</v>
      </c>
      <c r="E10">
        <v>-1.9</v>
      </c>
      <c r="F10">
        <v>2.1</v>
      </c>
      <c r="G10">
        <v>0.5</v>
      </c>
      <c r="H10">
        <v>-1.2</v>
      </c>
      <c r="I10">
        <v>1.8</v>
      </c>
      <c r="J10">
        <v>-0.5</v>
      </c>
      <c r="K10">
        <v>2.2999999999999998</v>
      </c>
    </row>
    <row r="11" spans="1:11" x14ac:dyDescent="0.3">
      <c r="B11">
        <v>-0.7</v>
      </c>
      <c r="C11">
        <v>1.2</v>
      </c>
      <c r="D11">
        <v>-1.5</v>
      </c>
      <c r="E11">
        <v>-0.3</v>
      </c>
      <c r="F11">
        <v>2.6</v>
      </c>
      <c r="G11">
        <v>1.1000000000000001</v>
      </c>
      <c r="H11">
        <v>-1.7</v>
      </c>
      <c r="I11">
        <v>0.9</v>
      </c>
      <c r="J11">
        <v>-1.4</v>
      </c>
      <c r="K11">
        <v>0.3</v>
      </c>
    </row>
    <row r="12" spans="1:11" x14ac:dyDescent="0.3">
      <c r="B12">
        <v>1.9</v>
      </c>
      <c r="C12">
        <v>-1.1000000000000001</v>
      </c>
      <c r="D12">
        <v>-0.4</v>
      </c>
      <c r="E12">
        <v>2.2000000000000002</v>
      </c>
      <c r="F12">
        <v>-0.9</v>
      </c>
      <c r="G12">
        <v>1.6</v>
      </c>
      <c r="H12">
        <v>-0.6</v>
      </c>
      <c r="I12">
        <v>-1.3</v>
      </c>
      <c r="J12">
        <v>2.4</v>
      </c>
      <c r="K12">
        <v>0.7</v>
      </c>
    </row>
    <row r="13" spans="1:11" x14ac:dyDescent="0.3">
      <c r="B13">
        <v>-1.8</v>
      </c>
      <c r="C13">
        <v>1.5</v>
      </c>
      <c r="D13">
        <v>-0.2</v>
      </c>
      <c r="E13">
        <v>-2.1</v>
      </c>
      <c r="F13">
        <v>2.8</v>
      </c>
      <c r="G13">
        <v>0.8</v>
      </c>
      <c r="H13">
        <v>-1.6</v>
      </c>
      <c r="I13">
        <v>1.4</v>
      </c>
      <c r="J13">
        <v>-0.1</v>
      </c>
      <c r="K13">
        <v>2.5</v>
      </c>
    </row>
    <row r="14" spans="1:11" x14ac:dyDescent="0.3">
      <c r="B14">
        <v>-1</v>
      </c>
      <c r="C14">
        <v>1.7</v>
      </c>
      <c r="D14">
        <v>-0.9</v>
      </c>
      <c r="E14">
        <v>-2</v>
      </c>
      <c r="F14">
        <v>2.7</v>
      </c>
      <c r="G14">
        <v>0.6</v>
      </c>
      <c r="H14">
        <v>-1.4</v>
      </c>
      <c r="I14">
        <v>1.1000000000000001</v>
      </c>
      <c r="J14">
        <v>-0.3</v>
      </c>
      <c r="K14">
        <v>2</v>
      </c>
    </row>
    <row r="17" spans="1:8" x14ac:dyDescent="0.3">
      <c r="A17" s="17" t="s">
        <v>160</v>
      </c>
      <c r="B17" s="17"/>
      <c r="C17" s="17"/>
      <c r="D17" s="17"/>
      <c r="E17" s="17"/>
      <c r="F17" s="17"/>
      <c r="G17" s="17"/>
      <c r="H17" s="17"/>
    </row>
    <row r="20" spans="1:8" x14ac:dyDescent="0.3">
      <c r="A20" s="1" t="s">
        <v>161</v>
      </c>
      <c r="B20" s="13">
        <f>SKEW(B10:K14)</f>
        <v>5.4546017084340551E-2</v>
      </c>
    </row>
    <row r="23" spans="1:8" x14ac:dyDescent="0.3">
      <c r="A23" s="17" t="s">
        <v>162</v>
      </c>
      <c r="B23" s="17"/>
      <c r="C23" s="17"/>
      <c r="D23" s="17"/>
      <c r="E23" s="17"/>
      <c r="F23" s="17"/>
    </row>
    <row r="25" spans="1:8" x14ac:dyDescent="0.3">
      <c r="A25" s="1" t="s">
        <v>163</v>
      </c>
      <c r="B25" s="13">
        <f>KURT(B10:K14)</f>
        <v>-1.3042496425917365</v>
      </c>
    </row>
    <row r="28" spans="1:8" x14ac:dyDescent="0.3">
      <c r="A28" s="16" t="s">
        <v>164</v>
      </c>
      <c r="B28" s="17"/>
      <c r="C28" s="17"/>
      <c r="D28" s="17"/>
      <c r="E28" s="17"/>
      <c r="F28" s="17"/>
      <c r="G28" s="17"/>
      <c r="H28" s="17"/>
    </row>
    <row r="29" spans="1:8" x14ac:dyDescent="0.3">
      <c r="A29" s="17"/>
      <c r="B29" s="17"/>
      <c r="C29" s="17"/>
      <c r="D29" s="17"/>
      <c r="E29" s="17"/>
      <c r="F29" s="17"/>
      <c r="G29" s="17"/>
      <c r="H29" s="17"/>
    </row>
    <row r="32" spans="1:8" x14ac:dyDescent="0.3">
      <c r="A32" s="19" t="s">
        <v>165</v>
      </c>
      <c r="B32" s="19"/>
      <c r="C32" s="19"/>
      <c r="D32" s="19"/>
      <c r="E32" s="19"/>
      <c r="F32" s="19"/>
    </row>
    <row r="38" spans="1:11" x14ac:dyDescent="0.3">
      <c r="A38" s="1"/>
    </row>
    <row r="40" spans="1:11" x14ac:dyDescent="0.3">
      <c r="A40" s="16" t="s">
        <v>166</v>
      </c>
      <c r="B40" s="17"/>
      <c r="C40" s="17"/>
      <c r="D40" s="17"/>
      <c r="E40" s="17"/>
      <c r="F40" s="17"/>
      <c r="G40" s="17"/>
      <c r="H40" s="17"/>
      <c r="I40" s="17"/>
    </row>
    <row r="42" spans="1:11" x14ac:dyDescent="0.3">
      <c r="A42" s="16" t="s">
        <v>167</v>
      </c>
      <c r="B42" s="17"/>
      <c r="C42" s="17"/>
      <c r="D42" s="17"/>
      <c r="E42" s="17"/>
      <c r="F42" s="17"/>
      <c r="G42" s="17"/>
      <c r="H42" s="17"/>
    </row>
    <row r="43" spans="1:11" x14ac:dyDescent="0.3">
      <c r="A43" s="17"/>
      <c r="B43" s="17"/>
      <c r="C43" s="17"/>
      <c r="D43" s="17"/>
      <c r="E43" s="17"/>
      <c r="F43" s="17"/>
      <c r="G43" s="17"/>
      <c r="H43" s="17"/>
    </row>
    <row r="46" spans="1:11" x14ac:dyDescent="0.3">
      <c r="A46" t="s">
        <v>168</v>
      </c>
      <c r="B46">
        <v>2.5</v>
      </c>
      <c r="C46">
        <v>4.8</v>
      </c>
      <c r="D46">
        <v>3.2</v>
      </c>
      <c r="E46">
        <v>2.1</v>
      </c>
      <c r="F46">
        <v>4.5</v>
      </c>
      <c r="G46">
        <v>2.9</v>
      </c>
      <c r="H46">
        <v>2.2999999999999998</v>
      </c>
      <c r="I46">
        <v>3.1</v>
      </c>
      <c r="J46">
        <v>4.2</v>
      </c>
      <c r="K46">
        <v>3.9</v>
      </c>
    </row>
    <row r="47" spans="1:11" x14ac:dyDescent="0.3">
      <c r="B47">
        <v>2.8</v>
      </c>
      <c r="C47">
        <v>4.0999999999999996</v>
      </c>
      <c r="D47">
        <v>2.6</v>
      </c>
      <c r="E47">
        <v>2.4</v>
      </c>
      <c r="F47">
        <v>4.7</v>
      </c>
      <c r="G47">
        <v>3.3</v>
      </c>
      <c r="H47">
        <v>2.7</v>
      </c>
      <c r="I47">
        <v>3</v>
      </c>
      <c r="J47">
        <v>4.3</v>
      </c>
      <c r="K47">
        <v>3.7</v>
      </c>
    </row>
    <row r="48" spans="1:11" x14ac:dyDescent="0.3">
      <c r="B48">
        <v>2.2000000000000002</v>
      </c>
      <c r="C48">
        <v>3.6</v>
      </c>
      <c r="D48">
        <v>4</v>
      </c>
      <c r="E48">
        <v>2.7</v>
      </c>
      <c r="F48">
        <v>3.8</v>
      </c>
      <c r="G48">
        <v>3.5</v>
      </c>
      <c r="H48">
        <v>3.2</v>
      </c>
      <c r="I48">
        <v>4.4000000000000004</v>
      </c>
      <c r="J48">
        <v>2</v>
      </c>
      <c r="K48">
        <v>3.4</v>
      </c>
    </row>
    <row r="49" spans="1:11" x14ac:dyDescent="0.3">
      <c r="B49">
        <v>3.1</v>
      </c>
      <c r="C49">
        <v>2.9</v>
      </c>
      <c r="D49">
        <v>4.5999999999999996</v>
      </c>
      <c r="E49">
        <v>3.3</v>
      </c>
      <c r="F49">
        <v>2.5</v>
      </c>
      <c r="G49">
        <v>2.5</v>
      </c>
      <c r="H49">
        <v>2.8</v>
      </c>
      <c r="I49">
        <v>3</v>
      </c>
      <c r="J49">
        <v>4.2</v>
      </c>
      <c r="K49">
        <v>3.9</v>
      </c>
    </row>
    <row r="50" spans="1:11" x14ac:dyDescent="0.3">
      <c r="B50">
        <v>2.8</v>
      </c>
      <c r="C50">
        <v>4.0999999999999996</v>
      </c>
      <c r="D50">
        <v>2.6</v>
      </c>
      <c r="E50">
        <v>2.4</v>
      </c>
      <c r="F50">
        <v>4.7</v>
      </c>
      <c r="G50">
        <v>4.7</v>
      </c>
      <c r="H50">
        <v>2.7</v>
      </c>
      <c r="I50">
        <v>3</v>
      </c>
      <c r="J50">
        <v>4.3</v>
      </c>
      <c r="K50">
        <v>3.7</v>
      </c>
    </row>
    <row r="51" spans="1:11" x14ac:dyDescent="0.3">
      <c r="B51">
        <v>2.2000000000000002</v>
      </c>
      <c r="C51">
        <v>3.6</v>
      </c>
      <c r="D51">
        <v>4</v>
      </c>
      <c r="E51">
        <v>2.7</v>
      </c>
      <c r="F51">
        <v>3.8</v>
      </c>
      <c r="G51">
        <v>3.5</v>
      </c>
      <c r="H51">
        <v>3.2</v>
      </c>
      <c r="I51">
        <v>4.4000000000000004</v>
      </c>
    </row>
    <row r="53" spans="1:11" x14ac:dyDescent="0.3">
      <c r="B53">
        <v>2</v>
      </c>
      <c r="C53">
        <v>3.4</v>
      </c>
    </row>
    <row r="54" spans="1:11" x14ac:dyDescent="0.3">
      <c r="B54">
        <v>3.1</v>
      </c>
      <c r="C54">
        <v>2.9</v>
      </c>
      <c r="D54">
        <v>4.5999999999999996</v>
      </c>
      <c r="E54">
        <v>3.3</v>
      </c>
      <c r="F54">
        <v>2.5</v>
      </c>
      <c r="G54">
        <v>4.9000000000000004</v>
      </c>
      <c r="H54">
        <v>2.8</v>
      </c>
      <c r="I54">
        <v>3</v>
      </c>
      <c r="J54">
        <v>4.2</v>
      </c>
      <c r="K54">
        <v>3.9</v>
      </c>
    </row>
    <row r="55" spans="1:11" x14ac:dyDescent="0.3">
      <c r="B55">
        <v>2.8</v>
      </c>
      <c r="C55">
        <v>4.0999999999999996</v>
      </c>
      <c r="D55">
        <v>2.6</v>
      </c>
      <c r="E55">
        <v>2.4</v>
      </c>
      <c r="F55">
        <v>4.7</v>
      </c>
      <c r="G55">
        <v>3.3</v>
      </c>
      <c r="H55">
        <v>2.7</v>
      </c>
      <c r="I55">
        <v>3</v>
      </c>
      <c r="J55">
        <v>4.3</v>
      </c>
      <c r="K55">
        <v>3.7</v>
      </c>
    </row>
    <row r="56" spans="1:11" x14ac:dyDescent="0.3">
      <c r="B56">
        <v>2.2000000000000002</v>
      </c>
      <c r="C56">
        <v>3.6</v>
      </c>
      <c r="D56">
        <v>4</v>
      </c>
      <c r="E56">
        <v>2.7</v>
      </c>
      <c r="F56">
        <v>3.8</v>
      </c>
      <c r="G56">
        <v>3.5</v>
      </c>
      <c r="H56">
        <v>3.2</v>
      </c>
      <c r="I56">
        <v>4.4000000000000004</v>
      </c>
      <c r="J56">
        <v>2</v>
      </c>
      <c r="K56">
        <v>3.4</v>
      </c>
    </row>
    <row r="57" spans="1:11" x14ac:dyDescent="0.3">
      <c r="B57">
        <v>3.1</v>
      </c>
      <c r="C57">
        <v>2.9</v>
      </c>
      <c r="D57">
        <v>4.5999999999999996</v>
      </c>
      <c r="E57">
        <v>3.3</v>
      </c>
      <c r="F57">
        <v>2.5</v>
      </c>
      <c r="G57">
        <v>4.9000000000000004</v>
      </c>
    </row>
    <row r="60" spans="1:11" x14ac:dyDescent="0.3">
      <c r="A60" s="17" t="s">
        <v>169</v>
      </c>
      <c r="B60" s="17"/>
      <c r="C60" s="17"/>
      <c r="D60" s="17"/>
      <c r="E60" s="17"/>
      <c r="F60" s="17"/>
      <c r="G60" s="17"/>
    </row>
    <row r="63" spans="1:11" x14ac:dyDescent="0.3">
      <c r="A63" s="1" t="s">
        <v>170</v>
      </c>
      <c r="B63" s="13">
        <f>_xlfn.SKEW.P(B46:K57)</f>
        <v>0.21868511610544872</v>
      </c>
    </row>
    <row r="66" spans="1:8" x14ac:dyDescent="0.3">
      <c r="A66" s="17" t="s">
        <v>171</v>
      </c>
      <c r="B66" s="17"/>
      <c r="C66" s="17"/>
      <c r="D66" s="17"/>
      <c r="E66" s="17"/>
      <c r="F66" s="17"/>
      <c r="G66" s="17"/>
      <c r="H66" s="17"/>
    </row>
    <row r="69" spans="1:8" x14ac:dyDescent="0.3">
      <c r="A69" s="1" t="s">
        <v>172</v>
      </c>
      <c r="B69" s="13">
        <f>KURT(B46:K57)</f>
        <v>-0.98281915363212269</v>
      </c>
    </row>
    <row r="71" spans="1:8" x14ac:dyDescent="0.3">
      <c r="A71" s="16" t="s">
        <v>173</v>
      </c>
      <c r="B71" s="17"/>
      <c r="C71" s="17"/>
      <c r="D71" s="17"/>
      <c r="E71" s="17"/>
      <c r="F71" s="17"/>
      <c r="G71" s="17"/>
    </row>
    <row r="72" spans="1:8" x14ac:dyDescent="0.3">
      <c r="A72" s="17"/>
      <c r="B72" s="17"/>
      <c r="C72" s="17"/>
      <c r="D72" s="17"/>
      <c r="E72" s="17"/>
      <c r="F72" s="17"/>
      <c r="G72" s="17"/>
    </row>
    <row r="75" spans="1:8" x14ac:dyDescent="0.3">
      <c r="A75" s="19" t="s">
        <v>189</v>
      </c>
      <c r="B75" s="19"/>
      <c r="C75" s="19"/>
      <c r="D75" s="19"/>
      <c r="E75" s="19"/>
      <c r="F75" s="19"/>
    </row>
    <row r="79" spans="1:8" x14ac:dyDescent="0.3">
      <c r="A79" s="16" t="s">
        <v>174</v>
      </c>
      <c r="B79" s="17"/>
      <c r="C79" s="17"/>
      <c r="D79" s="17"/>
      <c r="E79" s="17"/>
      <c r="F79" s="17"/>
      <c r="G79" s="17"/>
    </row>
    <row r="80" spans="1:8" x14ac:dyDescent="0.3">
      <c r="A80" s="17"/>
      <c r="B80" s="17"/>
      <c r="C80" s="17"/>
      <c r="D80" s="17"/>
      <c r="E80" s="17"/>
      <c r="F80" s="17"/>
      <c r="G80" s="17"/>
    </row>
    <row r="81" spans="1:11" x14ac:dyDescent="0.3">
      <c r="A81" s="17"/>
      <c r="B81" s="17"/>
      <c r="C81" s="17"/>
      <c r="D81" s="17"/>
      <c r="E81" s="17"/>
      <c r="F81" s="17"/>
      <c r="G81" s="17"/>
    </row>
    <row r="83" spans="1:11" x14ac:dyDescent="0.3">
      <c r="A83" s="16" t="s">
        <v>175</v>
      </c>
      <c r="B83" s="17"/>
      <c r="C83" s="17"/>
      <c r="D83" s="17"/>
      <c r="E83" s="17"/>
      <c r="F83" s="17"/>
      <c r="G83" s="17"/>
    </row>
    <row r="84" spans="1:11" x14ac:dyDescent="0.3">
      <c r="A84" s="17"/>
      <c r="B84" s="17"/>
      <c r="C84" s="17"/>
      <c r="D84" s="17"/>
      <c r="E84" s="17"/>
      <c r="F84" s="17"/>
      <c r="G84" s="17"/>
    </row>
    <row r="87" spans="1:11" x14ac:dyDescent="0.3">
      <c r="A87" t="s">
        <v>176</v>
      </c>
      <c r="B87">
        <v>4</v>
      </c>
      <c r="C87">
        <v>5</v>
      </c>
      <c r="D87">
        <v>3</v>
      </c>
      <c r="E87">
        <v>4</v>
      </c>
      <c r="F87">
        <v>4</v>
      </c>
      <c r="G87">
        <v>3</v>
      </c>
      <c r="H87">
        <v>2</v>
      </c>
      <c r="I87">
        <v>5</v>
      </c>
      <c r="J87">
        <v>4</v>
      </c>
      <c r="K87">
        <v>3</v>
      </c>
    </row>
    <row r="88" spans="1:11" x14ac:dyDescent="0.3">
      <c r="B88">
        <v>5</v>
      </c>
      <c r="C88">
        <v>4</v>
      </c>
      <c r="D88">
        <v>2</v>
      </c>
      <c r="E88">
        <v>3</v>
      </c>
      <c r="F88">
        <v>4</v>
      </c>
      <c r="G88">
        <v>5</v>
      </c>
      <c r="H88">
        <v>3</v>
      </c>
      <c r="I88">
        <v>4</v>
      </c>
      <c r="J88">
        <v>5</v>
      </c>
      <c r="K88">
        <v>3</v>
      </c>
    </row>
    <row r="89" spans="1:11" x14ac:dyDescent="0.3">
      <c r="B89">
        <v>4</v>
      </c>
      <c r="C89">
        <v>3</v>
      </c>
      <c r="D89">
        <v>2</v>
      </c>
      <c r="E89">
        <v>4</v>
      </c>
      <c r="F89">
        <v>5</v>
      </c>
      <c r="G89">
        <v>3</v>
      </c>
      <c r="H89">
        <v>4</v>
      </c>
      <c r="I89">
        <v>5</v>
      </c>
      <c r="J89">
        <v>4</v>
      </c>
      <c r="K89">
        <v>3</v>
      </c>
    </row>
    <row r="90" spans="1:11" x14ac:dyDescent="0.3">
      <c r="B90">
        <v>3</v>
      </c>
      <c r="C90">
        <v>4</v>
      </c>
      <c r="D90">
        <v>5</v>
      </c>
      <c r="E90">
        <v>2</v>
      </c>
      <c r="F90">
        <v>3</v>
      </c>
      <c r="G90">
        <v>4</v>
      </c>
      <c r="H90">
        <v>4</v>
      </c>
      <c r="I90">
        <v>3</v>
      </c>
      <c r="J90">
        <v>5</v>
      </c>
      <c r="K90">
        <v>4</v>
      </c>
    </row>
    <row r="91" spans="1:11" x14ac:dyDescent="0.3">
      <c r="B91">
        <v>3</v>
      </c>
      <c r="C91">
        <v>4</v>
      </c>
      <c r="D91">
        <v>5</v>
      </c>
      <c r="E91">
        <v>4</v>
      </c>
      <c r="F91">
        <v>2</v>
      </c>
      <c r="G91">
        <v>3</v>
      </c>
      <c r="H91">
        <v>4</v>
      </c>
      <c r="I91">
        <v>5</v>
      </c>
      <c r="J91">
        <v>3</v>
      </c>
      <c r="K91">
        <v>4</v>
      </c>
    </row>
    <row r="92" spans="1:11" x14ac:dyDescent="0.3">
      <c r="B92">
        <v>5</v>
      </c>
      <c r="C92">
        <v>4</v>
      </c>
      <c r="D92">
        <v>3</v>
      </c>
      <c r="E92">
        <v>4</v>
      </c>
      <c r="F92">
        <v>5</v>
      </c>
      <c r="G92">
        <v>3</v>
      </c>
      <c r="H92">
        <v>4</v>
      </c>
      <c r="I92">
        <v>5</v>
      </c>
      <c r="J92">
        <v>4</v>
      </c>
      <c r="K92">
        <v>3</v>
      </c>
    </row>
    <row r="93" spans="1:11" x14ac:dyDescent="0.3">
      <c r="B93">
        <v>3</v>
      </c>
      <c r="C93">
        <v>4</v>
      </c>
      <c r="D93">
        <v>5</v>
      </c>
      <c r="E93">
        <v>2</v>
      </c>
      <c r="F93">
        <v>3</v>
      </c>
      <c r="G93">
        <v>4</v>
      </c>
      <c r="H93">
        <v>4</v>
      </c>
      <c r="I93">
        <v>3</v>
      </c>
      <c r="J93">
        <v>5</v>
      </c>
      <c r="K93">
        <v>4</v>
      </c>
    </row>
    <row r="94" spans="1:11" x14ac:dyDescent="0.3">
      <c r="B94">
        <v>3</v>
      </c>
      <c r="C94">
        <v>4</v>
      </c>
      <c r="D94">
        <v>5</v>
      </c>
      <c r="E94">
        <v>4</v>
      </c>
      <c r="F94">
        <v>2</v>
      </c>
      <c r="G94">
        <v>3</v>
      </c>
      <c r="H94">
        <v>4</v>
      </c>
      <c r="I94">
        <v>5</v>
      </c>
      <c r="J94">
        <v>3</v>
      </c>
      <c r="K94">
        <v>4</v>
      </c>
    </row>
    <row r="95" spans="1:11" x14ac:dyDescent="0.3">
      <c r="B95">
        <v>5</v>
      </c>
      <c r="C95">
        <v>4</v>
      </c>
      <c r="D95">
        <v>3</v>
      </c>
      <c r="E95">
        <v>4</v>
      </c>
      <c r="F95">
        <v>5</v>
      </c>
      <c r="G95">
        <v>3</v>
      </c>
      <c r="H95">
        <v>4</v>
      </c>
      <c r="I95">
        <v>5</v>
      </c>
      <c r="J95">
        <v>4</v>
      </c>
      <c r="K95">
        <v>3</v>
      </c>
    </row>
    <row r="96" spans="1:11" x14ac:dyDescent="0.3">
      <c r="B96">
        <v>3</v>
      </c>
      <c r="C96">
        <v>4</v>
      </c>
      <c r="D96">
        <v>5</v>
      </c>
      <c r="E96">
        <v>2</v>
      </c>
      <c r="F96">
        <v>3</v>
      </c>
      <c r="G96">
        <v>4</v>
      </c>
      <c r="H96">
        <v>4</v>
      </c>
      <c r="I96">
        <v>3</v>
      </c>
      <c r="J96">
        <v>5</v>
      </c>
      <c r="K96">
        <v>4</v>
      </c>
    </row>
    <row r="99" spans="1:7" x14ac:dyDescent="0.3">
      <c r="A99" s="17" t="s">
        <v>177</v>
      </c>
      <c r="B99" s="17"/>
      <c r="C99" s="17"/>
      <c r="D99" s="17"/>
      <c r="E99" s="17"/>
      <c r="F99" s="17"/>
    </row>
    <row r="101" spans="1:7" x14ac:dyDescent="0.3">
      <c r="A101" s="1" t="s">
        <v>178</v>
      </c>
      <c r="B101" s="13">
        <f>SKEW(B87:K96)</f>
        <v>-0.21090973977304461</v>
      </c>
    </row>
    <row r="103" spans="1:7" x14ac:dyDescent="0.3">
      <c r="A103" s="17" t="s">
        <v>179</v>
      </c>
      <c r="B103" s="17"/>
      <c r="C103" s="17"/>
      <c r="D103" s="17"/>
      <c r="E103" s="17"/>
      <c r="F103" s="17"/>
    </row>
    <row r="105" spans="1:7" x14ac:dyDescent="0.3">
      <c r="A105" s="1" t="s">
        <v>172</v>
      </c>
      <c r="B105" s="13">
        <f>KURT(B87:K96)</f>
        <v>-0.74525627211662515</v>
      </c>
    </row>
    <row r="107" spans="1:7" x14ac:dyDescent="0.3">
      <c r="A107" s="16" t="s">
        <v>180</v>
      </c>
      <c r="B107" s="17"/>
      <c r="C107" s="17"/>
      <c r="D107" s="17"/>
      <c r="E107" s="17"/>
      <c r="F107" s="17"/>
    </row>
    <row r="108" spans="1:7" x14ac:dyDescent="0.3">
      <c r="A108" s="17"/>
      <c r="B108" s="17"/>
      <c r="C108" s="17"/>
      <c r="D108" s="17"/>
      <c r="E108" s="17"/>
      <c r="F108" s="17"/>
    </row>
    <row r="110" spans="1:7" x14ac:dyDescent="0.3">
      <c r="A110" s="19" t="s">
        <v>190</v>
      </c>
      <c r="B110" s="19"/>
      <c r="C110" s="19"/>
      <c r="D110" s="19"/>
      <c r="E110" s="19"/>
      <c r="F110" s="19"/>
      <c r="G110" s="19"/>
    </row>
    <row r="114" spans="1:10" x14ac:dyDescent="0.3">
      <c r="A114" s="16" t="s">
        <v>181</v>
      </c>
      <c r="B114" s="17"/>
      <c r="C114" s="17"/>
      <c r="D114" s="17"/>
      <c r="E114" s="17"/>
      <c r="F114" s="17"/>
    </row>
    <row r="115" spans="1:10" x14ac:dyDescent="0.3">
      <c r="A115" s="17"/>
      <c r="B115" s="17"/>
      <c r="C115" s="17"/>
      <c r="D115" s="17"/>
      <c r="E115" s="17"/>
      <c r="F115" s="17"/>
    </row>
    <row r="117" spans="1:10" x14ac:dyDescent="0.3">
      <c r="A117" s="16" t="s">
        <v>182</v>
      </c>
      <c r="B117" s="17"/>
      <c r="C117" s="17"/>
      <c r="D117" s="17"/>
      <c r="E117" s="17"/>
    </row>
    <row r="118" spans="1:10" x14ac:dyDescent="0.3">
      <c r="A118" s="17"/>
      <c r="B118" s="17"/>
      <c r="C118" s="17"/>
      <c r="D118" s="17"/>
      <c r="E118" s="17"/>
    </row>
    <row r="121" spans="1:10" x14ac:dyDescent="0.3">
      <c r="A121">
        <v>280</v>
      </c>
      <c r="B121">
        <v>350</v>
      </c>
      <c r="C121">
        <v>310</v>
      </c>
      <c r="D121">
        <v>270</v>
      </c>
      <c r="E121">
        <v>390</v>
      </c>
      <c r="F121">
        <v>320</v>
      </c>
      <c r="G121">
        <v>290</v>
      </c>
      <c r="H121">
        <v>340</v>
      </c>
      <c r="I121">
        <v>310</v>
      </c>
      <c r="J121">
        <v>380</v>
      </c>
    </row>
    <row r="122" spans="1:10" x14ac:dyDescent="0.3">
      <c r="A122">
        <v>270</v>
      </c>
      <c r="B122">
        <v>350</v>
      </c>
      <c r="C122">
        <v>300</v>
      </c>
      <c r="D122">
        <v>330</v>
      </c>
      <c r="E122">
        <v>370</v>
      </c>
      <c r="F122">
        <v>310</v>
      </c>
      <c r="G122">
        <v>280</v>
      </c>
      <c r="H122">
        <v>320</v>
      </c>
      <c r="I122">
        <v>350</v>
      </c>
      <c r="J122">
        <v>290</v>
      </c>
    </row>
    <row r="123" spans="1:10" x14ac:dyDescent="0.3">
      <c r="A123">
        <v>270</v>
      </c>
      <c r="B123">
        <v>350</v>
      </c>
      <c r="C123">
        <v>300</v>
      </c>
      <c r="D123">
        <v>330</v>
      </c>
      <c r="E123">
        <v>370</v>
      </c>
      <c r="F123">
        <v>310</v>
      </c>
      <c r="G123">
        <v>280</v>
      </c>
      <c r="H123">
        <v>320</v>
      </c>
      <c r="I123">
        <v>350</v>
      </c>
      <c r="J123">
        <v>290</v>
      </c>
    </row>
    <row r="124" spans="1:10" x14ac:dyDescent="0.3">
      <c r="A124">
        <v>270</v>
      </c>
      <c r="B124">
        <v>350</v>
      </c>
      <c r="C124">
        <v>300</v>
      </c>
      <c r="D124">
        <v>330</v>
      </c>
      <c r="E124">
        <v>370</v>
      </c>
      <c r="F124">
        <v>310</v>
      </c>
      <c r="G124">
        <v>280</v>
      </c>
      <c r="H124">
        <v>320</v>
      </c>
      <c r="I124">
        <v>350</v>
      </c>
      <c r="J124">
        <v>290</v>
      </c>
    </row>
    <row r="125" spans="1:10" x14ac:dyDescent="0.3">
      <c r="A125">
        <v>270</v>
      </c>
      <c r="B125">
        <v>350</v>
      </c>
      <c r="C125">
        <v>300</v>
      </c>
      <c r="D125">
        <v>330</v>
      </c>
      <c r="E125">
        <v>370</v>
      </c>
      <c r="F125">
        <v>310</v>
      </c>
      <c r="G125">
        <v>280</v>
      </c>
      <c r="H125">
        <v>320</v>
      </c>
      <c r="I125">
        <v>350</v>
      </c>
      <c r="J125">
        <v>290</v>
      </c>
    </row>
    <row r="126" spans="1:10" x14ac:dyDescent="0.3">
      <c r="A126">
        <v>270</v>
      </c>
      <c r="B126">
        <v>350</v>
      </c>
      <c r="C126">
        <v>300</v>
      </c>
      <c r="D126">
        <v>330</v>
      </c>
      <c r="E126">
        <v>370</v>
      </c>
      <c r="F126">
        <v>310</v>
      </c>
      <c r="G126">
        <v>280</v>
      </c>
      <c r="H126">
        <v>320</v>
      </c>
      <c r="I126">
        <v>350</v>
      </c>
      <c r="J126">
        <v>290</v>
      </c>
    </row>
    <row r="127" spans="1:10" x14ac:dyDescent="0.3">
      <c r="A127">
        <v>270</v>
      </c>
      <c r="B127">
        <v>350</v>
      </c>
      <c r="C127">
        <v>300</v>
      </c>
      <c r="D127">
        <v>330</v>
      </c>
      <c r="E127">
        <v>370</v>
      </c>
      <c r="F127">
        <v>310</v>
      </c>
      <c r="G127">
        <v>280</v>
      </c>
      <c r="H127">
        <v>320</v>
      </c>
      <c r="I127">
        <v>350</v>
      </c>
      <c r="J127">
        <v>290</v>
      </c>
    </row>
    <row r="128" spans="1:10" x14ac:dyDescent="0.3">
      <c r="A128">
        <v>270</v>
      </c>
      <c r="B128">
        <v>350</v>
      </c>
      <c r="C128">
        <v>300</v>
      </c>
      <c r="D128">
        <v>330</v>
      </c>
      <c r="E128">
        <v>370</v>
      </c>
      <c r="F128">
        <v>310</v>
      </c>
      <c r="G128">
        <v>280</v>
      </c>
      <c r="H128">
        <v>320</v>
      </c>
      <c r="I128">
        <v>350</v>
      </c>
      <c r="J128">
        <v>290</v>
      </c>
    </row>
    <row r="129" spans="1:11" x14ac:dyDescent="0.3">
      <c r="A129">
        <v>270</v>
      </c>
      <c r="B129">
        <v>350</v>
      </c>
      <c r="C129">
        <v>300</v>
      </c>
      <c r="D129">
        <v>330</v>
      </c>
      <c r="E129">
        <v>370</v>
      </c>
      <c r="F129">
        <v>310</v>
      </c>
      <c r="G129">
        <v>280</v>
      </c>
      <c r="H129">
        <v>320</v>
      </c>
      <c r="I129">
        <v>350</v>
      </c>
      <c r="J129">
        <v>290</v>
      </c>
    </row>
    <row r="130" spans="1:11" x14ac:dyDescent="0.3">
      <c r="A130">
        <v>270</v>
      </c>
      <c r="B130">
        <v>350</v>
      </c>
      <c r="C130">
        <v>300</v>
      </c>
      <c r="D130">
        <v>330</v>
      </c>
      <c r="E130">
        <v>370</v>
      </c>
      <c r="F130">
        <v>310</v>
      </c>
      <c r="G130">
        <v>280</v>
      </c>
      <c r="H130">
        <v>320</v>
      </c>
      <c r="I130">
        <v>350</v>
      </c>
      <c r="J130">
        <v>290</v>
      </c>
    </row>
    <row r="133" spans="1:11" x14ac:dyDescent="0.3">
      <c r="A133" s="17" t="s">
        <v>183</v>
      </c>
      <c r="B133" s="17"/>
      <c r="C133" s="17"/>
      <c r="D133" s="17"/>
      <c r="E133" s="17"/>
      <c r="F133" s="17"/>
      <c r="G133" s="17"/>
      <c r="H133" s="17"/>
    </row>
    <row r="135" spans="1:11" x14ac:dyDescent="0.3">
      <c r="A135" s="1" t="s">
        <v>178</v>
      </c>
      <c r="B135" s="13">
        <f>SKEW(A121:J130)</f>
        <v>0.2092186247974063</v>
      </c>
    </row>
    <row r="137" spans="1:11" x14ac:dyDescent="0.3">
      <c r="A137" s="17" t="s">
        <v>184</v>
      </c>
      <c r="B137" s="17"/>
      <c r="C137" s="17"/>
      <c r="D137" s="17"/>
      <c r="E137" s="17"/>
      <c r="F137" s="17"/>
      <c r="G137" s="17"/>
    </row>
    <row r="139" spans="1:11" x14ac:dyDescent="0.3">
      <c r="A139" s="1" t="s">
        <v>172</v>
      </c>
      <c r="B139" s="13">
        <f>KURT(A121:J130)</f>
        <v>-1.0374244845101974</v>
      </c>
    </row>
    <row r="141" spans="1:11" x14ac:dyDescent="0.3">
      <c r="A141" s="16" t="s">
        <v>185</v>
      </c>
      <c r="B141" s="17"/>
      <c r="C141" s="17"/>
      <c r="D141" s="17"/>
      <c r="E141" s="17"/>
      <c r="F141" s="17"/>
    </row>
    <row r="142" spans="1:11" x14ac:dyDescent="0.3">
      <c r="A142" s="17"/>
      <c r="B142" s="17"/>
      <c r="C142" s="17"/>
      <c r="D142" s="17"/>
      <c r="E142" s="17"/>
      <c r="F142" s="17"/>
    </row>
    <row r="144" spans="1:11" x14ac:dyDescent="0.3">
      <c r="A144" s="19" t="s">
        <v>186</v>
      </c>
      <c r="B144" s="19"/>
      <c r="C144" s="19"/>
      <c r="D144" s="19"/>
      <c r="E144" s="19"/>
      <c r="F144" s="19"/>
      <c r="G144" s="19"/>
      <c r="H144" s="19"/>
      <c r="I144" s="19"/>
      <c r="J144" s="19"/>
      <c r="K144" s="19"/>
    </row>
    <row r="149" spans="1:12" x14ac:dyDescent="0.3">
      <c r="A149" s="16" t="s">
        <v>187</v>
      </c>
      <c r="B149" s="17"/>
      <c r="C149" s="17"/>
      <c r="D149" s="17"/>
      <c r="E149" s="17"/>
      <c r="F149" s="17"/>
      <c r="G149" s="17"/>
    </row>
    <row r="150" spans="1:12" x14ac:dyDescent="0.3">
      <c r="A150" s="17"/>
      <c r="B150" s="17"/>
      <c r="C150" s="17"/>
      <c r="D150" s="17"/>
      <c r="E150" s="17"/>
      <c r="F150" s="17"/>
      <c r="G150" s="17"/>
    </row>
    <row r="151" spans="1:12" x14ac:dyDescent="0.3">
      <c r="A151" s="17"/>
      <c r="B151" s="17"/>
      <c r="C151" s="17"/>
      <c r="D151" s="17"/>
      <c r="E151" s="17"/>
      <c r="F151" s="17"/>
      <c r="G151" s="17"/>
    </row>
    <row r="153" spans="1:12" x14ac:dyDescent="0.3">
      <c r="A153" s="16" t="s">
        <v>188</v>
      </c>
      <c r="B153" s="17"/>
      <c r="C153" s="17"/>
      <c r="D153" s="17"/>
      <c r="E153" s="17"/>
      <c r="F153" s="17"/>
    </row>
    <row r="154" spans="1:12" x14ac:dyDescent="0.3">
      <c r="A154" s="17"/>
      <c r="B154" s="17"/>
      <c r="C154" s="17"/>
      <c r="D154" s="17"/>
      <c r="E154" s="17"/>
      <c r="F154" s="17"/>
    </row>
    <row r="157" spans="1:12" x14ac:dyDescent="0.3">
      <c r="A157" t="s">
        <v>191</v>
      </c>
      <c r="C157">
        <v>12</v>
      </c>
      <c r="D157">
        <v>18</v>
      </c>
      <c r="E157">
        <v>15</v>
      </c>
      <c r="F157">
        <v>22</v>
      </c>
      <c r="G157">
        <v>20</v>
      </c>
      <c r="H157">
        <v>14</v>
      </c>
      <c r="I157">
        <v>16</v>
      </c>
      <c r="J157">
        <v>21</v>
      </c>
      <c r="K157">
        <v>19</v>
      </c>
      <c r="L157">
        <v>17</v>
      </c>
    </row>
    <row r="158" spans="1:12" x14ac:dyDescent="0.3">
      <c r="C158">
        <v>22</v>
      </c>
      <c r="D158">
        <v>19</v>
      </c>
      <c r="E158">
        <v>13</v>
      </c>
      <c r="F158">
        <v>16</v>
      </c>
      <c r="G158">
        <v>21</v>
      </c>
      <c r="H158">
        <v>22</v>
      </c>
      <c r="I158">
        <v>17</v>
      </c>
      <c r="J158">
        <v>19</v>
      </c>
      <c r="K158">
        <v>22</v>
      </c>
      <c r="L158">
        <v>18</v>
      </c>
    </row>
    <row r="159" spans="1:12" x14ac:dyDescent="0.3">
      <c r="C159">
        <v>14</v>
      </c>
      <c r="D159">
        <v>20</v>
      </c>
      <c r="E159">
        <v>19</v>
      </c>
      <c r="F159">
        <v>17</v>
      </c>
      <c r="G159">
        <v>22</v>
      </c>
      <c r="H159">
        <v>18</v>
      </c>
      <c r="I159">
        <v>15</v>
      </c>
      <c r="J159">
        <v>21</v>
      </c>
      <c r="K159">
        <v>20</v>
      </c>
      <c r="L159">
        <v>16</v>
      </c>
    </row>
    <row r="160" spans="1:12" x14ac:dyDescent="0.3">
      <c r="C160">
        <v>12</v>
      </c>
      <c r="D160">
        <v>18</v>
      </c>
      <c r="E160">
        <v>15</v>
      </c>
      <c r="F160">
        <v>22</v>
      </c>
      <c r="G160">
        <v>20</v>
      </c>
      <c r="H160">
        <v>14</v>
      </c>
      <c r="I160">
        <v>16</v>
      </c>
      <c r="J160">
        <v>21</v>
      </c>
      <c r="K160">
        <v>19</v>
      </c>
      <c r="L160">
        <v>17</v>
      </c>
    </row>
    <row r="161" spans="1:12" x14ac:dyDescent="0.3">
      <c r="C161">
        <v>22</v>
      </c>
      <c r="D161">
        <v>19</v>
      </c>
      <c r="E161">
        <v>13</v>
      </c>
      <c r="F161">
        <v>16</v>
      </c>
      <c r="G161">
        <v>21</v>
      </c>
      <c r="H161">
        <v>22</v>
      </c>
      <c r="I161">
        <v>17</v>
      </c>
      <c r="J161">
        <v>19</v>
      </c>
      <c r="K161">
        <v>22</v>
      </c>
      <c r="L161">
        <v>18</v>
      </c>
    </row>
    <row r="162" spans="1:12" x14ac:dyDescent="0.3">
      <c r="C162">
        <v>14</v>
      </c>
      <c r="D162">
        <v>20</v>
      </c>
      <c r="E162">
        <v>19</v>
      </c>
      <c r="F162">
        <v>17</v>
      </c>
      <c r="G162">
        <v>22</v>
      </c>
      <c r="H162">
        <v>18</v>
      </c>
      <c r="I162">
        <v>15</v>
      </c>
      <c r="J162">
        <v>21</v>
      </c>
      <c r="K162">
        <v>20</v>
      </c>
      <c r="L162">
        <v>16</v>
      </c>
    </row>
    <row r="163" spans="1:12" x14ac:dyDescent="0.3">
      <c r="C163">
        <v>12</v>
      </c>
      <c r="D163">
        <v>18</v>
      </c>
      <c r="E163">
        <v>15</v>
      </c>
      <c r="F163">
        <v>22</v>
      </c>
      <c r="G163">
        <v>20</v>
      </c>
      <c r="H163">
        <v>14</v>
      </c>
      <c r="I163">
        <v>16</v>
      </c>
      <c r="J163">
        <v>21</v>
      </c>
      <c r="K163">
        <v>19</v>
      </c>
      <c r="L163">
        <v>17</v>
      </c>
    </row>
    <row r="164" spans="1:12" x14ac:dyDescent="0.3">
      <c r="C164">
        <v>22</v>
      </c>
      <c r="D164">
        <v>19</v>
      </c>
      <c r="E164">
        <v>13</v>
      </c>
      <c r="F164">
        <v>16</v>
      </c>
      <c r="G164">
        <v>21</v>
      </c>
      <c r="H164">
        <v>22</v>
      </c>
      <c r="I164">
        <v>17</v>
      </c>
      <c r="J164">
        <v>19</v>
      </c>
      <c r="K164">
        <v>22</v>
      </c>
      <c r="L164">
        <v>18</v>
      </c>
    </row>
    <row r="165" spans="1:12" x14ac:dyDescent="0.3">
      <c r="C165">
        <v>14</v>
      </c>
      <c r="D165">
        <v>20</v>
      </c>
      <c r="E165">
        <v>19</v>
      </c>
      <c r="F165">
        <v>17</v>
      </c>
      <c r="G165">
        <v>22</v>
      </c>
      <c r="H165">
        <v>18</v>
      </c>
      <c r="I165">
        <v>15</v>
      </c>
      <c r="J165">
        <v>21</v>
      </c>
      <c r="K165">
        <v>20</v>
      </c>
      <c r="L165">
        <v>16</v>
      </c>
    </row>
    <row r="166" spans="1:12" x14ac:dyDescent="0.3">
      <c r="C166">
        <v>12</v>
      </c>
      <c r="D166">
        <v>18</v>
      </c>
      <c r="E166">
        <v>15</v>
      </c>
      <c r="F166">
        <v>22</v>
      </c>
      <c r="G166">
        <v>20</v>
      </c>
      <c r="H166">
        <v>14</v>
      </c>
      <c r="I166">
        <v>16</v>
      </c>
      <c r="J166">
        <v>21</v>
      </c>
      <c r="K166">
        <v>19</v>
      </c>
      <c r="L166">
        <v>17</v>
      </c>
    </row>
    <row r="169" spans="1:12" x14ac:dyDescent="0.3">
      <c r="A169" s="17" t="s">
        <v>192</v>
      </c>
      <c r="B169" s="17"/>
      <c r="C169" s="17"/>
      <c r="D169" s="17"/>
      <c r="E169" s="17"/>
      <c r="F169" s="17"/>
      <c r="G169" s="17"/>
    </row>
    <row r="171" spans="1:12" x14ac:dyDescent="0.3">
      <c r="A171" s="1" t="s">
        <v>178</v>
      </c>
      <c r="B171" s="13">
        <f>SKEW(C157:L166)</f>
        <v>-0.3350128722188207</v>
      </c>
    </row>
    <row r="173" spans="1:12" x14ac:dyDescent="0.3">
      <c r="A173" s="17" t="s">
        <v>193</v>
      </c>
      <c r="B173" s="17"/>
      <c r="C173" s="17"/>
      <c r="D173" s="17"/>
      <c r="E173" s="17"/>
      <c r="F173" s="17"/>
      <c r="G173" s="17"/>
    </row>
    <row r="175" spans="1:12" x14ac:dyDescent="0.3">
      <c r="A175" s="1" t="s">
        <v>172</v>
      </c>
      <c r="B175" s="13">
        <f>KURT(C157:L166)</f>
        <v>-0.88101144669010489</v>
      </c>
    </row>
    <row r="177" spans="1:7" x14ac:dyDescent="0.3">
      <c r="A177" s="16" t="s">
        <v>194</v>
      </c>
      <c r="B177" s="17"/>
      <c r="C177" s="17"/>
      <c r="D177" s="17"/>
      <c r="E177" s="17"/>
      <c r="F177" s="17"/>
      <c r="G177" s="17"/>
    </row>
    <row r="178" spans="1:7" x14ac:dyDescent="0.3">
      <c r="A178" s="17"/>
      <c r="B178" s="17"/>
      <c r="C178" s="17"/>
      <c r="D178" s="17"/>
      <c r="E178" s="17"/>
      <c r="F178" s="17"/>
      <c r="G178" s="17"/>
    </row>
    <row r="180" spans="1:7" x14ac:dyDescent="0.3">
      <c r="A180" s="19" t="s">
        <v>195</v>
      </c>
      <c r="B180" s="19"/>
      <c r="C180" s="19"/>
      <c r="D180" s="19"/>
      <c r="E180" s="19"/>
      <c r="F180" s="19"/>
      <c r="G180" s="19"/>
    </row>
  </sheetData>
  <mergeCells count="31">
    <mergeCell ref="A28:H29"/>
    <mergeCell ref="A1:E1"/>
    <mergeCell ref="A3:H4"/>
    <mergeCell ref="A6:H7"/>
    <mergeCell ref="A17:H17"/>
    <mergeCell ref="A23:F23"/>
    <mergeCell ref="A71:G72"/>
    <mergeCell ref="A75:F75"/>
    <mergeCell ref="A79:G81"/>
    <mergeCell ref="A83:G84"/>
    <mergeCell ref="A32:F32"/>
    <mergeCell ref="A40:I40"/>
    <mergeCell ref="A42:H43"/>
    <mergeCell ref="A60:G60"/>
    <mergeCell ref="A66:H66"/>
    <mergeCell ref="A99:F99"/>
    <mergeCell ref="A103:F103"/>
    <mergeCell ref="A107:F108"/>
    <mergeCell ref="A110:G110"/>
    <mergeCell ref="A114:F115"/>
    <mergeCell ref="A117:E118"/>
    <mergeCell ref="A133:H133"/>
    <mergeCell ref="A137:G137"/>
    <mergeCell ref="A141:F142"/>
    <mergeCell ref="A144:K144"/>
    <mergeCell ref="A180:G180"/>
    <mergeCell ref="A149:G151"/>
    <mergeCell ref="A153:F154"/>
    <mergeCell ref="A169:G169"/>
    <mergeCell ref="A173:G173"/>
    <mergeCell ref="A177:G17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measure of central tendency</vt:lpstr>
      <vt:lpstr>percentaile or quartiles</vt:lpstr>
      <vt:lpstr>CORELATION &amp; COVARIANCE</vt:lpstr>
      <vt:lpstr>measure of dispersion</vt:lpstr>
      <vt:lpstr>statestic que</vt:lpstr>
      <vt:lpstr>skewness or kurtosis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BANSI</dc:creator>
  <cp:lastModifiedBy>BANSI</cp:lastModifiedBy>
  <dcterms:created xsi:type="dcterms:W3CDTF">2024-01-09T04:33:59Z</dcterms:created>
  <dcterms:modified xsi:type="dcterms:W3CDTF">2024-01-22T03:25:36Z</dcterms:modified>
</cp:coreProperties>
</file>