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nu\banui\"/>
    </mc:Choice>
  </mc:AlternateContent>
  <xr:revisionPtr revIDLastSave="0" documentId="13_ncr:1_{8C8CD233-A59C-4EAB-B439-399369E2CB0B}" xr6:coauthVersionLast="47" xr6:coauthVersionMax="47" xr10:uidLastSave="{00000000-0000-0000-0000-000000000000}"/>
  <bookViews>
    <workbookView xWindow="-110" yWindow="-110" windowWidth="19420" windowHeight="10420" activeTab="2" xr2:uid="{1FDA271F-2C6B-444D-9CAF-EAA9F634CDCC}"/>
  </bookViews>
  <sheets>
    <sheet name="smallcase" sheetId="1" r:id="rId1"/>
    <sheet name="high" sheetId="2" r:id="rId2"/>
    <sheet name="blue chip" sheetId="12" r:id="rId3"/>
    <sheet name="ultra" sheetId="13" r:id="rId4"/>
    <sheet name="summary" sheetId="10" r:id="rId5"/>
    <sheet name="coindcx" sheetId="6" r:id="rId6"/>
    <sheet name="research" sheetId="7" r:id="rId7"/>
    <sheet name="vc" sheetId="9" r:id="rId8"/>
    <sheet name="coins monitor" sheetId="5" r:id="rId9"/>
    <sheet name="low" sheetId="4" r:id="rId10"/>
    <sheet name="to buy" sheetId="11" r:id="rId11"/>
    <sheet name="ultra low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3" i="12" l="1"/>
  <c r="Q87" i="12"/>
  <c r="Q91" i="12" s="1"/>
  <c r="H91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3" i="12"/>
  <c r="G71" i="12"/>
  <c r="G78" i="12"/>
  <c r="G79" i="12"/>
  <c r="G80" i="12"/>
  <c r="G81" i="12"/>
  <c r="G82" i="12"/>
  <c r="G87" i="12"/>
  <c r="G2" i="12"/>
  <c r="F51" i="12"/>
  <c r="F52" i="12"/>
  <c r="F53" i="12"/>
  <c r="F54" i="12"/>
  <c r="F55" i="12"/>
  <c r="F56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3" i="12"/>
  <c r="B54" i="12"/>
  <c r="B52" i="12"/>
  <c r="F50" i="12"/>
  <c r="F49" i="12"/>
  <c r="F43" i="12"/>
  <c r="F44" i="12"/>
  <c r="F45" i="12"/>
  <c r="F46" i="12"/>
  <c r="F48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22" i="12"/>
  <c r="F23" i="12"/>
  <c r="F24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J58" i="4"/>
  <c r="D5" i="10"/>
  <c r="N69" i="2"/>
  <c r="N66" i="2"/>
  <c r="M66" i="2"/>
  <c r="N3" i="2"/>
  <c r="N62" i="2"/>
  <c r="M62" i="2"/>
  <c r="N59" i="2"/>
  <c r="N57" i="2"/>
  <c r="M57" i="2"/>
  <c r="N55" i="2"/>
  <c r="N54" i="2"/>
  <c r="N52" i="2"/>
  <c r="N50" i="2"/>
  <c r="N48" i="2"/>
  <c r="N37" i="2"/>
  <c r="N20" i="2"/>
  <c r="N28" i="2"/>
  <c r="N26" i="2"/>
  <c r="N24" i="2"/>
  <c r="N23" i="2"/>
  <c r="N21" i="2"/>
  <c r="B8" i="6"/>
  <c r="D5" i="6"/>
  <c r="B5" i="6"/>
  <c r="F8" i="1"/>
  <c r="E5" i="1"/>
  <c r="C104" i="2"/>
  <c r="D33" i="2"/>
  <c r="D34" i="2"/>
  <c r="D39" i="2"/>
  <c r="D44" i="2"/>
  <c r="D48" i="2"/>
  <c r="D50" i="2"/>
  <c r="D52" i="2"/>
  <c r="D30" i="2"/>
  <c r="H27" i="2"/>
  <c r="H49" i="2"/>
  <c r="H50" i="2"/>
  <c r="H51" i="2"/>
  <c r="H52" i="2"/>
  <c r="H29" i="2"/>
  <c r="H30" i="2"/>
  <c r="H31" i="2"/>
  <c r="H32" i="2"/>
  <c r="N34" i="2"/>
  <c r="N35" i="2"/>
  <c r="H35" i="2"/>
  <c r="H36" i="2"/>
  <c r="H37" i="2"/>
  <c r="H38" i="2"/>
  <c r="N39" i="2"/>
  <c r="N40" i="2"/>
  <c r="H41" i="2"/>
  <c r="H42" i="2"/>
  <c r="H43" i="2"/>
  <c r="N44" i="2"/>
  <c r="H45" i="2"/>
  <c r="H46" i="2"/>
  <c r="H47" i="2"/>
  <c r="H48" i="2"/>
  <c r="H28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L19" i="1"/>
  <c r="M18" i="1" s="1"/>
  <c r="H7" i="1"/>
  <c r="H3" i="1"/>
  <c r="H4" i="1"/>
  <c r="I4" i="1" s="1"/>
  <c r="H5" i="1"/>
  <c r="H6" i="1"/>
  <c r="H2" i="1"/>
  <c r="I2" i="1" s="1"/>
  <c r="M9" i="1"/>
  <c r="O9" i="1" s="1"/>
  <c r="I7" i="1"/>
  <c r="I3" i="1"/>
  <c r="I5" i="1"/>
  <c r="I6" i="1"/>
  <c r="E3" i="1"/>
  <c r="E4" i="1"/>
  <c r="E6" i="1"/>
  <c r="E7" i="1"/>
  <c r="E2" i="1"/>
  <c r="C8" i="1"/>
  <c r="G93" i="12" l="1"/>
  <c r="Q79" i="12"/>
  <c r="M13" i="1"/>
  <c r="M14" i="1"/>
  <c r="M15" i="1"/>
  <c r="M16" i="1"/>
  <c r="M17" i="1"/>
</calcChain>
</file>

<file path=xl/sharedStrings.xml><?xml version="1.0" encoding="utf-8"?>
<sst xmlns="http://schemas.openxmlformats.org/spreadsheetml/2006/main" count="285" uniqueCount="213">
  <si>
    <t>wright momentum</t>
  </si>
  <si>
    <t>high divedend yield</t>
  </si>
  <si>
    <t>green energy</t>
  </si>
  <si>
    <t>small caps compunder</t>
  </si>
  <si>
    <t>high quality</t>
  </si>
  <si>
    <t>allmulti cap</t>
  </si>
  <si>
    <t>feee</t>
  </si>
  <si>
    <t>small case</t>
  </si>
  <si>
    <t>lic</t>
  </si>
  <si>
    <t>crypto</t>
  </si>
  <si>
    <t>rent</t>
  </si>
  <si>
    <t>food</t>
  </si>
  <si>
    <t>misc</t>
  </si>
  <si>
    <t>remianing</t>
  </si>
  <si>
    <t>existing</t>
  </si>
  <si>
    <t>stocks</t>
  </si>
  <si>
    <t>sbi</t>
  </si>
  <si>
    <t>zerodha</t>
  </si>
  <si>
    <t>grow</t>
  </si>
  <si>
    <t>coindcx</t>
  </si>
  <si>
    <t>tether</t>
  </si>
  <si>
    <t>high cap</t>
  </si>
  <si>
    <t>polygon</t>
  </si>
  <si>
    <t>polkadot</t>
  </si>
  <si>
    <t>invested</t>
  </si>
  <si>
    <t>current</t>
  </si>
  <si>
    <t>solana</t>
  </si>
  <si>
    <t>eth</t>
  </si>
  <si>
    <t>sand</t>
  </si>
  <si>
    <t>ftx</t>
  </si>
  <si>
    <t>wax</t>
  </si>
  <si>
    <t>avax</t>
  </si>
  <si>
    <t>fantom</t>
  </si>
  <si>
    <t>gala</t>
  </si>
  <si>
    <t>enjin</t>
  </si>
  <si>
    <t>cardona</t>
  </si>
  <si>
    <t>chainlink</t>
  </si>
  <si>
    <t>pyr</t>
  </si>
  <si>
    <t>dollar</t>
  </si>
  <si>
    <t>bico</t>
  </si>
  <si>
    <t>rmrk</t>
  </si>
  <si>
    <t>movr</t>
  </si>
  <si>
    <t>derc</t>
  </si>
  <si>
    <t>alu</t>
  </si>
  <si>
    <t>vra</t>
  </si>
  <si>
    <t>gate.io</t>
  </si>
  <si>
    <t>1000$</t>
  </si>
  <si>
    <t>vechain</t>
  </si>
  <si>
    <t>shiba inu</t>
  </si>
  <si>
    <t>baby doge</t>
  </si>
  <si>
    <t>ord</t>
  </si>
  <si>
    <t>qty</t>
  </si>
  <si>
    <t>theta</t>
  </si>
  <si>
    <t>atom</t>
  </si>
  <si>
    <t>near</t>
  </si>
  <si>
    <t>sip order</t>
  </si>
  <si>
    <t>trade</t>
  </si>
  <si>
    <t>usdt</t>
  </si>
  <si>
    <t>sip</t>
  </si>
  <si>
    <t>seedify</t>
  </si>
  <si>
    <t>atlas</t>
  </si>
  <si>
    <t>dar</t>
  </si>
  <si>
    <t>skill</t>
  </si>
  <si>
    <t>thg</t>
  </si>
  <si>
    <t>blok</t>
  </si>
  <si>
    <t>cwra</t>
  </si>
  <si>
    <t>available rs</t>
  </si>
  <si>
    <t>in order</t>
  </si>
  <si>
    <t>190+370+290+290</t>
  </si>
  <si>
    <t xml:space="preserve">total available to invest = </t>
  </si>
  <si>
    <t xml:space="preserve">total invested= </t>
  </si>
  <si>
    <t>coindesk</t>
  </si>
  <si>
    <t>ventural capital lists</t>
  </si>
  <si>
    <t>cypher hunter</t>
  </si>
  <si>
    <t>check fro ventual capitalist</t>
  </si>
  <si>
    <t>check out vc backed crypto</t>
  </si>
  <si>
    <t>launcepads</t>
  </si>
  <si>
    <t>gamezone</t>
  </si>
  <si>
    <t>velaspad</t>
  </si>
  <si>
    <t>undersand seedify and polstarter</t>
  </si>
  <si>
    <t>whitelist in allocation</t>
  </si>
  <si>
    <t>spintop and ultra low caps</t>
  </si>
  <si>
    <t>messari.io</t>
  </si>
  <si>
    <t>stratos</t>
  </si>
  <si>
    <t>yield farming</t>
  </si>
  <si>
    <t>centralized finance</t>
  </si>
  <si>
    <t>Pantera</t>
  </si>
  <si>
    <t>arora</t>
  </si>
  <si>
    <t>rose</t>
  </si>
  <si>
    <t>Fenbushi Capital</t>
  </si>
  <si>
    <t>strtoes</t>
  </si>
  <si>
    <t>kollect</t>
  </si>
  <si>
    <t>fbg</t>
  </si>
  <si>
    <t>Arrington XRP</t>
  </si>
  <si>
    <t>GBIC</t>
  </si>
  <si>
    <t>realm</t>
  </si>
  <si>
    <t>yield guild game</t>
  </si>
  <si>
    <t>NGC</t>
  </si>
  <si>
    <t>Solana Capital</t>
  </si>
  <si>
    <t>monkeyball</t>
  </si>
  <si>
    <t>Animoca Brands</t>
  </si>
  <si>
    <t>thetan arena</t>
  </si>
  <si>
    <t>wilder world</t>
  </si>
  <si>
    <t>erace</t>
  </si>
  <si>
    <t>Kenetic</t>
  </si>
  <si>
    <t>stratoes</t>
  </si>
  <si>
    <t>router</t>
  </si>
  <si>
    <t xml:space="preserve">Genesis Block Ventures </t>
  </si>
  <si>
    <t>Spark Digital Capital</t>
  </si>
  <si>
    <t>theta arena</t>
  </si>
  <si>
    <t>LD Capital</t>
  </si>
  <si>
    <t>derace</t>
  </si>
  <si>
    <t>Gate Exchange</t>
  </si>
  <si>
    <t>metis</t>
  </si>
  <si>
    <t>Maven Capital</t>
  </si>
  <si>
    <t>Starly</t>
  </si>
  <si>
    <t>X21</t>
  </si>
  <si>
    <t>lossless</t>
  </si>
  <si>
    <t>modefi</t>
  </si>
  <si>
    <t>coinbase</t>
  </si>
  <si>
    <t>Covalent</t>
  </si>
  <si>
    <t>fractal</t>
  </si>
  <si>
    <t>ANDREESSEN HOROWITZ</t>
  </si>
  <si>
    <t>inorder</t>
  </si>
  <si>
    <t>price</t>
  </si>
  <si>
    <t>ave</t>
  </si>
  <si>
    <t>ilv</t>
  </si>
  <si>
    <t>link</t>
  </si>
  <si>
    <t>lrc</t>
  </si>
  <si>
    <t>polkastarter</t>
  </si>
  <si>
    <t>rune</t>
  </si>
  <si>
    <t>azero</t>
  </si>
  <si>
    <t>ollar</t>
  </si>
  <si>
    <t>sys</t>
  </si>
  <si>
    <t>rfox</t>
  </si>
  <si>
    <t>mlt</t>
  </si>
  <si>
    <t>dfyn</t>
  </si>
  <si>
    <t>qnt</t>
  </si>
  <si>
    <t>fil</t>
  </si>
  <si>
    <t>uos</t>
  </si>
  <si>
    <t>eqx</t>
  </si>
  <si>
    <t>route</t>
  </si>
  <si>
    <t>ufo</t>
  </si>
  <si>
    <t>metos</t>
  </si>
  <si>
    <t xml:space="preserve">available </t>
  </si>
  <si>
    <t>done</t>
  </si>
  <si>
    <t>aurora</t>
  </si>
  <si>
    <t>Immutable X </t>
  </si>
  <si>
    <t>optimism</t>
  </si>
  <si>
    <t>ceek</t>
  </si>
  <si>
    <t>energy web</t>
  </si>
  <si>
    <t>verasity</t>
  </si>
  <si>
    <t>wasder</t>
  </si>
  <si>
    <t>co-valent</t>
  </si>
  <si>
    <t>albt</t>
  </si>
  <si>
    <t>mnw</t>
  </si>
  <si>
    <t>ejs</t>
  </si>
  <si>
    <t>geeq</t>
  </si>
  <si>
    <t>pols</t>
  </si>
  <si>
    <t>ETH</t>
  </si>
  <si>
    <t>SAND</t>
  </si>
  <si>
    <t>FTX</t>
  </si>
  <si>
    <t>Fantom</t>
  </si>
  <si>
    <t>Enjin</t>
  </si>
  <si>
    <t>Atom</t>
  </si>
  <si>
    <t>Ave</t>
  </si>
  <si>
    <t>total</t>
  </si>
  <si>
    <t>LRC</t>
  </si>
  <si>
    <t>WAX</t>
  </si>
  <si>
    <t>AVAX</t>
  </si>
  <si>
    <t>PYR</t>
  </si>
  <si>
    <t>Biconomy</t>
  </si>
  <si>
    <t>RMRK</t>
  </si>
  <si>
    <t>MOVR</t>
  </si>
  <si>
    <t>DERC</t>
  </si>
  <si>
    <t>AZERO</t>
  </si>
  <si>
    <t>ALU</t>
  </si>
  <si>
    <t>Fil</t>
  </si>
  <si>
    <t>sfund</t>
  </si>
  <si>
    <t>superfarm</t>
  </si>
  <si>
    <t>bloktopia</t>
  </si>
  <si>
    <t>cryowar</t>
  </si>
  <si>
    <t>moon shot coins</t>
  </si>
  <si>
    <t>launch pads</t>
  </si>
  <si>
    <t>tethys finance</t>
  </si>
  <si>
    <t>Dimitra</t>
  </si>
  <si>
    <t>Umbrella Network</t>
  </si>
  <si>
    <t>NFTB</t>
  </si>
  <si>
    <t>TIDAL FINANCE</t>
  </si>
  <si>
    <t>STARLY</t>
  </si>
  <si>
    <t>KOMPETE</t>
  </si>
  <si>
    <t>NEW LAUNCHED TOKENS</t>
  </si>
  <si>
    <t>THETA ARENA</t>
  </si>
  <si>
    <t>available</t>
  </si>
  <si>
    <t>fetch ai</t>
  </si>
  <si>
    <t>blz</t>
  </si>
  <si>
    <t>skl</t>
  </si>
  <si>
    <t>cartesi</t>
  </si>
  <si>
    <t>metamask</t>
  </si>
  <si>
    <t>inoder</t>
  </si>
  <si>
    <t>dEFINA</t>
  </si>
  <si>
    <t>polker</t>
  </si>
  <si>
    <t>another</t>
  </si>
  <si>
    <t>sum</t>
  </si>
  <si>
    <t>ufo gaming</t>
  </si>
  <si>
    <t>illuvium</t>
  </si>
  <si>
    <t>dot</t>
  </si>
  <si>
    <t>splintershards</t>
  </si>
  <si>
    <t>sps</t>
  </si>
  <si>
    <t>star atlas</t>
  </si>
  <si>
    <t>aurory</t>
  </si>
  <si>
    <t>vetter</t>
  </si>
  <si>
    <t>woo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</si>
</sst>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6"/>
      <color rgb="FF171924"/>
      <name val="Segoe UI"/>
      <family val="2"/>
    </font>
    <font>
      <b/>
      <sz val="10"/>
      <color rgb="FF111827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rgb="FF92D050"/>
      <name val="Segoe UI"/>
      <family val="2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9" fillId="3" borderId="0" xfId="0" applyFont="1" applyFill="1"/>
    <xf numFmtId="0" fontId="8" fillId="3" borderId="0" xfId="0" applyFont="1" applyFill="1"/>
    <xf numFmtId="0" fontId="10" fillId="4" borderId="0" xfId="0" applyFont="1" applyFill="1"/>
    <xf numFmtId="0" fontId="11" fillId="0" borderId="0" xfId="0" applyFont="1"/>
    <xf numFmtId="0" fontId="12" fillId="5" borderId="0" xfId="0" applyFont="1" applyFill="1"/>
    <xf numFmtId="0" fontId="9" fillId="5" borderId="0" xfId="0" applyFont="1" applyFill="1"/>
    <xf numFmtId="0" fontId="1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ypherhunter.com/en/p/andreessen-horowit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84A7-9E20-468A-9FE8-05D6DA631143}">
  <dimension ref="B1:P19"/>
  <sheetViews>
    <sheetView workbookViewId="0">
      <selection activeCell="K6" sqref="K6"/>
    </sheetView>
  </sheetViews>
  <sheetFormatPr defaultRowHeight="14.5" x14ac:dyDescent="0.35"/>
  <cols>
    <col min="2" max="2" width="33.90625" customWidth="1"/>
    <col min="12" max="12" width="10.36328125" customWidth="1"/>
  </cols>
  <sheetData>
    <row r="1" spans="2:16" x14ac:dyDescent="0.35">
      <c r="C1" t="s">
        <v>6</v>
      </c>
    </row>
    <row r="2" spans="2:16" x14ac:dyDescent="0.35">
      <c r="B2" t="s">
        <v>0</v>
      </c>
      <c r="C2">
        <v>4000</v>
      </c>
      <c r="D2">
        <v>129000</v>
      </c>
      <c r="E2">
        <f>C2/D2</f>
        <v>3.1007751937984496E-2</v>
      </c>
      <c r="F2">
        <v>12000</v>
      </c>
      <c r="G2">
        <v>12</v>
      </c>
      <c r="H2">
        <f>F2*G2</f>
        <v>144000</v>
      </c>
      <c r="I2">
        <f t="shared" ref="I2:I7" si="0">C2/H2</f>
        <v>2.7777777777777776E-2</v>
      </c>
      <c r="M2">
        <v>157000</v>
      </c>
    </row>
    <row r="3" spans="2:16" x14ac:dyDescent="0.35">
      <c r="B3" t="s">
        <v>1</v>
      </c>
      <c r="C3">
        <v>3835</v>
      </c>
      <c r="D3">
        <v>63500</v>
      </c>
      <c r="E3">
        <f t="shared" ref="E3:E7" si="1">C3/D3</f>
        <v>6.0393700787401576E-2</v>
      </c>
      <c r="F3">
        <v>12000</v>
      </c>
      <c r="G3">
        <v>12</v>
      </c>
      <c r="H3">
        <f t="shared" ref="H3:H6" si="2">F3*G3</f>
        <v>144000</v>
      </c>
      <c r="I3">
        <f t="shared" si="0"/>
        <v>2.6631944444444444E-2</v>
      </c>
      <c r="L3" t="s">
        <v>7</v>
      </c>
      <c r="M3">
        <v>80000</v>
      </c>
    </row>
    <row r="4" spans="2:16" x14ac:dyDescent="0.35">
      <c r="B4" t="s">
        <v>2</v>
      </c>
      <c r="C4">
        <v>6000</v>
      </c>
      <c r="D4">
        <v>208000</v>
      </c>
      <c r="E4">
        <f t="shared" si="1"/>
        <v>2.8846153846153848E-2</v>
      </c>
      <c r="F4">
        <v>12000</v>
      </c>
      <c r="G4">
        <v>12</v>
      </c>
      <c r="H4">
        <f t="shared" si="2"/>
        <v>144000</v>
      </c>
      <c r="I4">
        <f t="shared" si="0"/>
        <v>4.1666666666666664E-2</v>
      </c>
      <c r="L4" t="s">
        <v>8</v>
      </c>
      <c r="M4">
        <v>6000</v>
      </c>
    </row>
    <row r="5" spans="2:16" x14ac:dyDescent="0.35">
      <c r="B5" t="s">
        <v>3</v>
      </c>
      <c r="C5">
        <v>4500</v>
      </c>
      <c r="D5">
        <v>229825</v>
      </c>
      <c r="E5">
        <f>C5/D5</f>
        <v>1.9580115305123463E-2</v>
      </c>
      <c r="F5">
        <v>12000</v>
      </c>
      <c r="G5">
        <v>12</v>
      </c>
      <c r="H5">
        <f t="shared" si="2"/>
        <v>144000</v>
      </c>
      <c r="I5">
        <f t="shared" si="0"/>
        <v>3.125E-2</v>
      </c>
      <c r="L5" t="s">
        <v>9</v>
      </c>
      <c r="M5">
        <v>25000</v>
      </c>
    </row>
    <row r="6" spans="2:16" x14ac:dyDescent="0.35">
      <c r="B6" t="s">
        <v>4</v>
      </c>
      <c r="C6">
        <v>6000</v>
      </c>
      <c r="D6">
        <v>231800</v>
      </c>
      <c r="E6">
        <f t="shared" si="1"/>
        <v>2.5884383088869714E-2</v>
      </c>
      <c r="F6">
        <v>12000</v>
      </c>
      <c r="G6">
        <v>12</v>
      </c>
      <c r="H6">
        <f t="shared" si="2"/>
        <v>144000</v>
      </c>
      <c r="I6">
        <f t="shared" si="0"/>
        <v>4.1666666666666664E-2</v>
      </c>
      <c r="L6" t="s">
        <v>10</v>
      </c>
      <c r="M6">
        <v>11000</v>
      </c>
    </row>
    <row r="7" spans="2:16" x14ac:dyDescent="0.35">
      <c r="B7" t="s">
        <v>5</v>
      </c>
      <c r="C7">
        <v>15000</v>
      </c>
      <c r="D7">
        <v>295000</v>
      </c>
      <c r="E7">
        <f t="shared" si="1"/>
        <v>5.0847457627118647E-2</v>
      </c>
      <c r="F7">
        <v>20000</v>
      </c>
      <c r="G7">
        <v>12</v>
      </c>
      <c r="H7">
        <f>F7*G7</f>
        <v>240000</v>
      </c>
      <c r="I7">
        <f t="shared" si="0"/>
        <v>6.25E-2</v>
      </c>
      <c r="L7" t="s">
        <v>11</v>
      </c>
      <c r="M7">
        <v>6000</v>
      </c>
    </row>
    <row r="8" spans="2:16" x14ac:dyDescent="0.35">
      <c r="C8">
        <f>SUM(C2:C7)</f>
        <v>39335</v>
      </c>
      <c r="F8">
        <f>SUM(F2:F7)</f>
        <v>80000</v>
      </c>
      <c r="L8" t="s">
        <v>12</v>
      </c>
      <c r="M8">
        <v>5000</v>
      </c>
    </row>
    <row r="9" spans="2:16" x14ac:dyDescent="0.35">
      <c r="M9">
        <f>SUM(M3:M8)</f>
        <v>133000</v>
      </c>
      <c r="O9">
        <f>M2-M9</f>
        <v>24000</v>
      </c>
      <c r="P9" t="s">
        <v>13</v>
      </c>
    </row>
    <row r="12" spans="2:16" x14ac:dyDescent="0.35">
      <c r="K12" t="s">
        <v>14</v>
      </c>
    </row>
    <row r="13" spans="2:16" x14ac:dyDescent="0.35">
      <c r="K13" t="s">
        <v>15</v>
      </c>
      <c r="L13">
        <v>1400000</v>
      </c>
      <c r="M13">
        <f>(L13/L19)</f>
        <v>0.611353711790393</v>
      </c>
    </row>
    <row r="14" spans="2:16" x14ac:dyDescent="0.35">
      <c r="B14" t="s">
        <v>9</v>
      </c>
      <c r="K14" t="s">
        <v>16</v>
      </c>
      <c r="L14">
        <v>472000</v>
      </c>
      <c r="M14">
        <f>L14/L19</f>
        <v>0.20611353711790392</v>
      </c>
    </row>
    <row r="15" spans="2:16" x14ac:dyDescent="0.35">
      <c r="B15" t="s">
        <v>19</v>
      </c>
      <c r="C15">
        <v>141000</v>
      </c>
      <c r="K15" t="s">
        <v>17</v>
      </c>
      <c r="L15">
        <v>245000</v>
      </c>
      <c r="M15">
        <f>L15/L19</f>
        <v>0.10698689956331878</v>
      </c>
    </row>
    <row r="16" spans="2:16" x14ac:dyDescent="0.35">
      <c r="B16" t="s">
        <v>45</v>
      </c>
      <c r="C16" t="s">
        <v>46</v>
      </c>
      <c r="K16" t="s">
        <v>18</v>
      </c>
      <c r="L16">
        <v>32000</v>
      </c>
      <c r="M16">
        <f>L16/L19</f>
        <v>1.3973799126637555E-2</v>
      </c>
    </row>
    <row r="17" spans="11:13" x14ac:dyDescent="0.35">
      <c r="K17" t="s">
        <v>19</v>
      </c>
      <c r="L17">
        <v>96000</v>
      </c>
      <c r="M17">
        <f>L17/L19</f>
        <v>4.1921397379912663E-2</v>
      </c>
    </row>
    <row r="18" spans="11:13" x14ac:dyDescent="0.35">
      <c r="K18" t="s">
        <v>20</v>
      </c>
      <c r="L18">
        <v>45000</v>
      </c>
      <c r="M18">
        <f>L18/L19</f>
        <v>1.9650655021834062E-2</v>
      </c>
    </row>
    <row r="19" spans="11:13" x14ac:dyDescent="0.35">
      <c r="L19">
        <f>SUM(L13:L18)</f>
        <v>2290000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7159-97E1-4F77-BD91-E4702EEC26EA}">
  <dimension ref="A1:P78"/>
  <sheetViews>
    <sheetView workbookViewId="0">
      <pane ySplit="1" topLeftCell="A67" activePane="bottomLeft" state="frozen"/>
      <selection pane="bottomLeft" activeCell="H49" sqref="H49:I49"/>
    </sheetView>
  </sheetViews>
  <sheetFormatPr defaultRowHeight="14.5" x14ac:dyDescent="0.35"/>
  <sheetData>
    <row r="1" spans="1:14" x14ac:dyDescent="0.35">
      <c r="C1" t="s">
        <v>38</v>
      </c>
      <c r="D1" t="s">
        <v>51</v>
      </c>
      <c r="H1" t="s">
        <v>132</v>
      </c>
      <c r="I1" t="s">
        <v>51</v>
      </c>
    </row>
    <row r="3" spans="1:14" x14ac:dyDescent="0.35">
      <c r="A3" t="s">
        <v>37</v>
      </c>
      <c r="C3">
        <v>184.62</v>
      </c>
      <c r="D3">
        <v>42</v>
      </c>
    </row>
    <row r="4" spans="1:14" x14ac:dyDescent="0.35">
      <c r="N4" t="s">
        <v>113</v>
      </c>
    </row>
    <row r="6" spans="1:14" x14ac:dyDescent="0.35">
      <c r="A6" t="s">
        <v>39</v>
      </c>
      <c r="C6">
        <v>127</v>
      </c>
      <c r="D6">
        <v>214</v>
      </c>
    </row>
    <row r="9" spans="1:14" x14ac:dyDescent="0.35">
      <c r="A9" t="s">
        <v>40</v>
      </c>
      <c r="C9">
        <v>112</v>
      </c>
      <c r="D9">
        <v>29</v>
      </c>
    </row>
    <row r="12" spans="1:14" x14ac:dyDescent="0.35">
      <c r="A12" t="s">
        <v>41</v>
      </c>
      <c r="C12">
        <v>103</v>
      </c>
      <c r="D12">
        <v>6.51</v>
      </c>
    </row>
    <row r="15" spans="1:14" x14ac:dyDescent="0.35">
      <c r="A15" s="1" t="s">
        <v>42</v>
      </c>
      <c r="C15">
        <v>80.27</v>
      </c>
    </row>
    <row r="18" spans="1:12" x14ac:dyDescent="0.35">
      <c r="A18" t="s">
        <v>146</v>
      </c>
      <c r="H18">
        <v>0.12</v>
      </c>
      <c r="I18">
        <v>30</v>
      </c>
    </row>
    <row r="21" spans="1:12" x14ac:dyDescent="0.35">
      <c r="A21" s="1" t="s">
        <v>43</v>
      </c>
      <c r="C21">
        <v>84.99</v>
      </c>
    </row>
    <row r="24" spans="1:12" x14ac:dyDescent="0.35">
      <c r="A24" t="s">
        <v>44</v>
      </c>
      <c r="C24">
        <v>66.17</v>
      </c>
    </row>
    <row r="26" spans="1:12" x14ac:dyDescent="0.35">
      <c r="A26" t="s">
        <v>131</v>
      </c>
      <c r="C26">
        <v>75.64</v>
      </c>
      <c r="H26">
        <v>1</v>
      </c>
      <c r="I26">
        <v>40</v>
      </c>
    </row>
    <row r="27" spans="1:12" x14ac:dyDescent="0.35">
      <c r="H27">
        <v>0.68</v>
      </c>
      <c r="I27">
        <v>58</v>
      </c>
    </row>
    <row r="29" spans="1:12" x14ac:dyDescent="0.35">
      <c r="A29" t="s">
        <v>59</v>
      </c>
    </row>
    <row r="31" spans="1:12" x14ac:dyDescent="0.35">
      <c r="H31">
        <v>0.11125</v>
      </c>
      <c r="I31">
        <v>360</v>
      </c>
    </row>
    <row r="32" spans="1:12" x14ac:dyDescent="0.35">
      <c r="A32" t="s">
        <v>133</v>
      </c>
      <c r="H32">
        <v>0.15</v>
      </c>
      <c r="I32">
        <v>266</v>
      </c>
      <c r="L32" t="s">
        <v>145</v>
      </c>
    </row>
    <row r="34" spans="1:12" x14ac:dyDescent="0.35">
      <c r="A34" t="s">
        <v>134</v>
      </c>
    </row>
    <row r="35" spans="1:12" x14ac:dyDescent="0.35">
      <c r="H35">
        <v>0.01</v>
      </c>
      <c r="I35">
        <v>4705</v>
      </c>
    </row>
    <row r="37" spans="1:12" x14ac:dyDescent="0.35">
      <c r="A37" s="1" t="s">
        <v>143</v>
      </c>
      <c r="H37">
        <v>18</v>
      </c>
      <c r="I37">
        <v>2</v>
      </c>
    </row>
    <row r="38" spans="1:12" x14ac:dyDescent="0.35">
      <c r="H38">
        <v>26</v>
      </c>
      <c r="I38">
        <v>1.5</v>
      </c>
    </row>
    <row r="42" spans="1:12" x14ac:dyDescent="0.35">
      <c r="A42" t="s">
        <v>142</v>
      </c>
      <c r="J42">
        <v>40</v>
      </c>
    </row>
    <row r="45" spans="1:12" x14ac:dyDescent="0.35">
      <c r="A45" t="s">
        <v>135</v>
      </c>
      <c r="H45">
        <v>0.12</v>
      </c>
      <c r="I45">
        <v>304</v>
      </c>
      <c r="L45" t="s">
        <v>145</v>
      </c>
    </row>
    <row r="47" spans="1:12" x14ac:dyDescent="0.35">
      <c r="A47" t="s">
        <v>88</v>
      </c>
      <c r="H47">
        <v>7.0000000000000007E-2</v>
      </c>
      <c r="I47">
        <v>652</v>
      </c>
    </row>
    <row r="49" spans="1:16" x14ac:dyDescent="0.35">
      <c r="A49" t="s">
        <v>136</v>
      </c>
      <c r="H49">
        <v>0.05</v>
      </c>
      <c r="I49">
        <v>900</v>
      </c>
    </row>
    <row r="51" spans="1:16" x14ac:dyDescent="0.35">
      <c r="A51" s="1" t="s">
        <v>137</v>
      </c>
      <c r="H51">
        <v>102</v>
      </c>
      <c r="I51">
        <v>0.39</v>
      </c>
      <c r="K51" t="s">
        <v>145</v>
      </c>
    </row>
    <row r="52" spans="1:16" x14ac:dyDescent="0.35">
      <c r="H52">
        <v>62</v>
      </c>
      <c r="I52">
        <v>0.48</v>
      </c>
    </row>
    <row r="53" spans="1:16" x14ac:dyDescent="0.35">
      <c r="H53">
        <v>74</v>
      </c>
      <c r="I53">
        <v>0.47</v>
      </c>
    </row>
    <row r="55" spans="1:16" x14ac:dyDescent="0.35">
      <c r="A55" s="1" t="s">
        <v>138</v>
      </c>
      <c r="H55">
        <v>7.03</v>
      </c>
      <c r="I55">
        <v>6.4009999999999998</v>
      </c>
      <c r="L55" t="s">
        <v>145</v>
      </c>
    </row>
    <row r="57" spans="1:16" x14ac:dyDescent="0.35">
      <c r="A57" t="s">
        <v>139</v>
      </c>
      <c r="H57">
        <v>0.31</v>
      </c>
      <c r="I57">
        <v>129</v>
      </c>
    </row>
    <row r="58" spans="1:16" x14ac:dyDescent="0.35">
      <c r="H58">
        <v>0.23</v>
      </c>
      <c r="I58">
        <v>173</v>
      </c>
      <c r="J58">
        <f>H58*I58</f>
        <v>39.79</v>
      </c>
    </row>
    <row r="61" spans="1:16" x14ac:dyDescent="0.35">
      <c r="A61" t="s">
        <v>140</v>
      </c>
      <c r="H61">
        <v>0.2</v>
      </c>
      <c r="I61">
        <v>2117</v>
      </c>
      <c r="L61" t="s">
        <v>145</v>
      </c>
    </row>
    <row r="63" spans="1:16" x14ac:dyDescent="0.35">
      <c r="A63" t="s">
        <v>141</v>
      </c>
      <c r="H63">
        <v>2.5</v>
      </c>
      <c r="I63">
        <v>18</v>
      </c>
      <c r="N63" t="s">
        <v>144</v>
      </c>
      <c r="O63">
        <v>305</v>
      </c>
      <c r="P63" t="s">
        <v>145</v>
      </c>
    </row>
    <row r="66" spans="1:1" x14ac:dyDescent="0.35">
      <c r="A66" t="s">
        <v>60</v>
      </c>
    </row>
    <row r="68" spans="1:1" x14ac:dyDescent="0.35">
      <c r="A68" t="s">
        <v>61</v>
      </c>
    </row>
    <row r="71" spans="1:1" x14ac:dyDescent="0.35">
      <c r="A71" t="s">
        <v>62</v>
      </c>
    </row>
    <row r="73" spans="1:1" x14ac:dyDescent="0.35">
      <c r="A73" t="s">
        <v>63</v>
      </c>
    </row>
    <row r="76" spans="1:1" x14ac:dyDescent="0.35">
      <c r="A76" t="s">
        <v>64</v>
      </c>
    </row>
    <row r="78" spans="1:1" x14ac:dyDescent="0.35">
      <c r="A78" t="s">
        <v>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1C4B-BE21-4E15-A114-7BEB1F86F213}">
  <dimension ref="A1:G33"/>
  <sheetViews>
    <sheetView workbookViewId="0">
      <selection activeCell="H18" sqref="H18"/>
    </sheetView>
  </sheetViews>
  <sheetFormatPr defaultRowHeight="14.5" x14ac:dyDescent="0.35"/>
  <cols>
    <col min="1" max="1" width="12.36328125" bestFit="1" customWidth="1"/>
  </cols>
  <sheetData>
    <row r="1" spans="1:7" ht="16" x14ac:dyDescent="0.45">
      <c r="A1" s="11" t="s">
        <v>147</v>
      </c>
    </row>
    <row r="2" spans="1:7" x14ac:dyDescent="0.35">
      <c r="A2" t="s">
        <v>148</v>
      </c>
    </row>
    <row r="3" spans="1:7" x14ac:dyDescent="0.35">
      <c r="A3" s="9" t="s">
        <v>149</v>
      </c>
    </row>
    <row r="4" spans="1:7" x14ac:dyDescent="0.35">
      <c r="A4" s="14" t="s">
        <v>150</v>
      </c>
    </row>
    <row r="5" spans="1:7" x14ac:dyDescent="0.35">
      <c r="A5" s="14" t="s">
        <v>151</v>
      </c>
    </row>
    <row r="6" spans="1:7" x14ac:dyDescent="0.35">
      <c r="A6" s="14" t="s">
        <v>40</v>
      </c>
    </row>
    <row r="7" spans="1:7" x14ac:dyDescent="0.35">
      <c r="A7" s="14" t="s">
        <v>152</v>
      </c>
    </row>
    <row r="8" spans="1:7" ht="16" x14ac:dyDescent="0.45">
      <c r="A8" s="11" t="s">
        <v>186</v>
      </c>
    </row>
    <row r="9" spans="1:7" x14ac:dyDescent="0.35">
      <c r="A9" s="14" t="s">
        <v>153</v>
      </c>
    </row>
    <row r="10" spans="1:7" x14ac:dyDescent="0.35">
      <c r="A10" s="14" t="s">
        <v>154</v>
      </c>
    </row>
    <row r="11" spans="1:7" x14ac:dyDescent="0.35">
      <c r="A11" s="14" t="s">
        <v>155</v>
      </c>
      <c r="G11" t="s">
        <v>182</v>
      </c>
    </row>
    <row r="12" spans="1:7" x14ac:dyDescent="0.35">
      <c r="A12" s="10" t="s">
        <v>156</v>
      </c>
      <c r="G12" t="s">
        <v>183</v>
      </c>
    </row>
    <row r="13" spans="1:7" x14ac:dyDescent="0.35">
      <c r="A13" s="10" t="s">
        <v>105</v>
      </c>
      <c r="G13" t="s">
        <v>191</v>
      </c>
    </row>
    <row r="14" spans="1:7" x14ac:dyDescent="0.35">
      <c r="A14" s="10" t="s">
        <v>95</v>
      </c>
    </row>
    <row r="15" spans="1:7" x14ac:dyDescent="0.35">
      <c r="A15" s="14" t="s">
        <v>118</v>
      </c>
    </row>
    <row r="16" spans="1:7" x14ac:dyDescent="0.35">
      <c r="A16" s="14" t="s">
        <v>157</v>
      </c>
    </row>
    <row r="17" spans="1:1" ht="16" x14ac:dyDescent="0.45">
      <c r="A17" s="11" t="s">
        <v>185</v>
      </c>
    </row>
    <row r="18" spans="1:1" x14ac:dyDescent="0.35">
      <c r="A18" s="14" t="s">
        <v>158</v>
      </c>
    </row>
    <row r="19" spans="1:1" x14ac:dyDescent="0.35">
      <c r="A19" s="10" t="s">
        <v>187</v>
      </c>
    </row>
    <row r="20" spans="1:1" x14ac:dyDescent="0.35">
      <c r="A20" s="14" t="s">
        <v>192</v>
      </c>
    </row>
    <row r="21" spans="1:1" x14ac:dyDescent="0.35">
      <c r="A21" s="12" t="s">
        <v>180</v>
      </c>
    </row>
    <row r="22" spans="1:1" x14ac:dyDescent="0.35">
      <c r="A22" t="s">
        <v>179</v>
      </c>
    </row>
    <row r="23" spans="1:1" x14ac:dyDescent="0.35">
      <c r="A23" t="s">
        <v>181</v>
      </c>
    </row>
    <row r="24" spans="1:1" x14ac:dyDescent="0.35">
      <c r="A24" t="s">
        <v>184</v>
      </c>
    </row>
    <row r="25" spans="1:1" x14ac:dyDescent="0.35">
      <c r="A25" t="s">
        <v>188</v>
      </c>
    </row>
    <row r="26" spans="1:1" x14ac:dyDescent="0.35">
      <c r="A26" t="s">
        <v>189</v>
      </c>
    </row>
    <row r="27" spans="1:1" x14ac:dyDescent="0.35">
      <c r="A27" t="s">
        <v>190</v>
      </c>
    </row>
    <row r="28" spans="1:1" x14ac:dyDescent="0.35">
      <c r="A28" t="s">
        <v>200</v>
      </c>
    </row>
    <row r="29" spans="1:1" x14ac:dyDescent="0.35">
      <c r="A29" t="s">
        <v>194</v>
      </c>
    </row>
    <row r="30" spans="1:1" x14ac:dyDescent="0.35">
      <c r="A30" t="s">
        <v>195</v>
      </c>
    </row>
    <row r="31" spans="1:1" x14ac:dyDescent="0.35">
      <c r="A31" t="s">
        <v>196</v>
      </c>
    </row>
    <row r="32" spans="1:1" x14ac:dyDescent="0.35">
      <c r="A32" t="s">
        <v>197</v>
      </c>
    </row>
    <row r="33" spans="1:1" x14ac:dyDescent="0.35">
      <c r="A33" t="s">
        <v>201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BE66-ADB9-4E12-AABD-2A00B076DDCF}">
  <dimension ref="A1:A5"/>
  <sheetViews>
    <sheetView workbookViewId="0">
      <selection activeCell="H7" sqref="H7"/>
    </sheetView>
  </sheetViews>
  <sheetFormatPr defaultRowHeight="14.5" x14ac:dyDescent="0.35"/>
  <sheetData>
    <row r="1" spans="1:1" x14ac:dyDescent="0.35">
      <c r="A1" t="s">
        <v>83</v>
      </c>
    </row>
    <row r="3" spans="1:1" x14ac:dyDescent="0.35">
      <c r="A3" t="s">
        <v>84</v>
      </c>
    </row>
    <row r="5" spans="1:1" x14ac:dyDescent="0.35">
      <c r="A5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D487-0FD9-47D8-9B6D-238A546279BC}">
  <dimension ref="A1:O109"/>
  <sheetViews>
    <sheetView workbookViewId="0">
      <pane ySplit="1" topLeftCell="A19" activePane="bottomLeft" state="frozen"/>
      <selection pane="bottomLeft" activeCell="K26" sqref="K26:N26"/>
    </sheetView>
  </sheetViews>
  <sheetFormatPr defaultRowHeight="14.5" x14ac:dyDescent="0.35"/>
  <cols>
    <col min="1" max="1" width="20.6328125" customWidth="1"/>
    <col min="2" max="2" width="13.1796875" customWidth="1"/>
    <col min="3" max="3" width="28.1796875" customWidth="1"/>
  </cols>
  <sheetData>
    <row r="1" spans="1:15" x14ac:dyDescent="0.35">
      <c r="A1" t="s">
        <v>21</v>
      </c>
      <c r="B1" t="s">
        <v>24</v>
      </c>
      <c r="C1" t="s">
        <v>25</v>
      </c>
      <c r="E1" t="s">
        <v>25</v>
      </c>
      <c r="F1" t="s">
        <v>50</v>
      </c>
      <c r="G1" t="s">
        <v>51</v>
      </c>
      <c r="J1" t="s">
        <v>38</v>
      </c>
      <c r="K1" t="s">
        <v>25</v>
      </c>
      <c r="L1" t="s">
        <v>123</v>
      </c>
      <c r="M1" t="s">
        <v>124</v>
      </c>
    </row>
    <row r="3" spans="1:15" x14ac:dyDescent="0.35">
      <c r="A3" s="7" t="s">
        <v>22</v>
      </c>
      <c r="B3">
        <v>29000</v>
      </c>
      <c r="C3">
        <v>33120</v>
      </c>
      <c r="K3">
        <v>6541</v>
      </c>
      <c r="L3">
        <v>120</v>
      </c>
      <c r="M3">
        <v>0.5</v>
      </c>
      <c r="N3">
        <f>L3*M3</f>
        <v>60</v>
      </c>
      <c r="O3" t="s">
        <v>38</v>
      </c>
    </row>
    <row r="5" spans="1:15" x14ac:dyDescent="0.35">
      <c r="A5" s="5" t="s">
        <v>23</v>
      </c>
      <c r="B5">
        <v>41000</v>
      </c>
      <c r="C5">
        <v>150000</v>
      </c>
      <c r="E5" s="1">
        <v>544</v>
      </c>
      <c r="F5" s="1">
        <v>480</v>
      </c>
      <c r="G5" s="1">
        <v>5.95</v>
      </c>
      <c r="H5">
        <v>2500</v>
      </c>
      <c r="K5">
        <v>12000</v>
      </c>
      <c r="L5">
        <v>6.25</v>
      </c>
      <c r="M5">
        <v>440</v>
      </c>
    </row>
    <row r="6" spans="1:15" x14ac:dyDescent="0.35">
      <c r="F6">
        <v>420</v>
      </c>
      <c r="G6">
        <v>5.31</v>
      </c>
      <c r="H6">
        <v>2500</v>
      </c>
    </row>
    <row r="7" spans="1:15" x14ac:dyDescent="0.35">
      <c r="H7">
        <f t="shared" ref="H7:H27" si="0">F7*G7</f>
        <v>0</v>
      </c>
    </row>
    <row r="8" spans="1:15" x14ac:dyDescent="0.35">
      <c r="H8">
        <f t="shared" si="0"/>
        <v>0</v>
      </c>
    </row>
    <row r="9" spans="1:15" x14ac:dyDescent="0.35">
      <c r="H9">
        <f t="shared" si="0"/>
        <v>0</v>
      </c>
    </row>
    <row r="10" spans="1:15" x14ac:dyDescent="0.35">
      <c r="A10" s="6" t="s">
        <v>26</v>
      </c>
      <c r="B10">
        <v>140000</v>
      </c>
      <c r="C10">
        <v>14000</v>
      </c>
      <c r="E10" s="1">
        <v>2877</v>
      </c>
      <c r="F10" s="1">
        <v>2000</v>
      </c>
      <c r="G10" s="1">
        <v>1</v>
      </c>
      <c r="H10">
        <f t="shared" si="0"/>
        <v>2000</v>
      </c>
      <c r="K10">
        <v>10000</v>
      </c>
      <c r="L10">
        <v>3.25</v>
      </c>
      <c r="M10">
        <v>2000</v>
      </c>
    </row>
    <row r="11" spans="1:15" x14ac:dyDescent="0.35">
      <c r="H11">
        <f t="shared" si="0"/>
        <v>0</v>
      </c>
    </row>
    <row r="12" spans="1:15" x14ac:dyDescent="0.35">
      <c r="H12">
        <f t="shared" si="0"/>
        <v>0</v>
      </c>
    </row>
    <row r="13" spans="1:15" x14ac:dyDescent="0.35">
      <c r="H13">
        <f t="shared" si="0"/>
        <v>0</v>
      </c>
    </row>
    <row r="14" spans="1:15" x14ac:dyDescent="0.35">
      <c r="A14" s="8" t="s">
        <v>27</v>
      </c>
      <c r="B14">
        <v>170000</v>
      </c>
      <c r="C14">
        <v>135000</v>
      </c>
      <c r="E14">
        <v>91806</v>
      </c>
      <c r="F14">
        <v>70000</v>
      </c>
      <c r="G14">
        <v>0.05</v>
      </c>
      <c r="H14">
        <f t="shared" si="0"/>
        <v>3500</v>
      </c>
      <c r="K14">
        <v>14000</v>
      </c>
      <c r="L14">
        <v>0.05</v>
      </c>
      <c r="M14">
        <v>700000</v>
      </c>
    </row>
    <row r="15" spans="1:15" x14ac:dyDescent="0.35">
      <c r="E15">
        <v>91806</v>
      </c>
      <c r="F15">
        <v>60000</v>
      </c>
      <c r="G15">
        <v>0.06</v>
      </c>
      <c r="H15">
        <f t="shared" si="0"/>
        <v>3600</v>
      </c>
      <c r="L15">
        <v>0.06</v>
      </c>
      <c r="M15">
        <v>60000</v>
      </c>
    </row>
    <row r="16" spans="1:15" x14ac:dyDescent="0.35">
      <c r="H16">
        <f t="shared" si="0"/>
        <v>0</v>
      </c>
    </row>
    <row r="17" spans="1:14" x14ac:dyDescent="0.35">
      <c r="A17" s="8" t="s">
        <v>28</v>
      </c>
      <c r="B17">
        <v>11728</v>
      </c>
      <c r="C17">
        <v>13274</v>
      </c>
      <c r="E17">
        <v>92</v>
      </c>
      <c r="F17">
        <v>55</v>
      </c>
      <c r="G17">
        <v>100</v>
      </c>
      <c r="H17">
        <f t="shared" si="0"/>
        <v>5500</v>
      </c>
      <c r="K17">
        <v>7650</v>
      </c>
      <c r="L17">
        <v>100</v>
      </c>
      <c r="M17">
        <v>55</v>
      </c>
    </row>
    <row r="18" spans="1:14" x14ac:dyDescent="0.35">
      <c r="H18">
        <f t="shared" si="0"/>
        <v>0</v>
      </c>
    </row>
    <row r="19" spans="1:14" x14ac:dyDescent="0.35">
      <c r="H19">
        <f t="shared" si="0"/>
        <v>0</v>
      </c>
    </row>
    <row r="20" spans="1:14" x14ac:dyDescent="0.35">
      <c r="A20" s="8" t="s">
        <v>29</v>
      </c>
      <c r="B20">
        <v>140000</v>
      </c>
      <c r="C20">
        <v>10000</v>
      </c>
      <c r="E20">
        <v>2129</v>
      </c>
      <c r="F20">
        <v>1500</v>
      </c>
      <c r="G20">
        <v>3.33</v>
      </c>
      <c r="H20">
        <f t="shared" si="0"/>
        <v>4995</v>
      </c>
      <c r="K20">
        <v>7630</v>
      </c>
      <c r="L20">
        <v>1500</v>
      </c>
      <c r="M20">
        <v>3.33</v>
      </c>
      <c r="N20">
        <f t="shared" ref="N20:N21" si="1">L20*M20</f>
        <v>4995</v>
      </c>
    </row>
    <row r="21" spans="1:14" x14ac:dyDescent="0.35">
      <c r="F21">
        <v>1650</v>
      </c>
      <c r="G21">
        <v>1.81</v>
      </c>
      <c r="H21">
        <f t="shared" si="0"/>
        <v>2986.5</v>
      </c>
      <c r="L21">
        <v>1650</v>
      </c>
      <c r="M21">
        <v>1.81</v>
      </c>
      <c r="N21">
        <f t="shared" si="1"/>
        <v>2986.5</v>
      </c>
    </row>
    <row r="22" spans="1:14" x14ac:dyDescent="0.35">
      <c r="H22">
        <f t="shared" si="0"/>
        <v>0</v>
      </c>
    </row>
    <row r="23" spans="1:14" x14ac:dyDescent="0.35">
      <c r="A23" t="s">
        <v>30</v>
      </c>
      <c r="B23">
        <v>20000</v>
      </c>
      <c r="C23">
        <v>9100</v>
      </c>
      <c r="E23">
        <v>8.5</v>
      </c>
      <c r="F23">
        <v>7</v>
      </c>
      <c r="G23">
        <v>357</v>
      </c>
      <c r="H23">
        <f t="shared" si="0"/>
        <v>2499</v>
      </c>
      <c r="K23">
        <v>8230</v>
      </c>
      <c r="L23">
        <v>7</v>
      </c>
      <c r="M23">
        <v>357</v>
      </c>
      <c r="N23">
        <f t="shared" ref="N23:N24" si="2">L23*M23</f>
        <v>2499</v>
      </c>
    </row>
    <row r="24" spans="1:14" x14ac:dyDescent="0.35">
      <c r="E24">
        <v>8.5</v>
      </c>
      <c r="F24">
        <v>6</v>
      </c>
      <c r="G24">
        <v>416</v>
      </c>
      <c r="H24">
        <f t="shared" si="0"/>
        <v>2496</v>
      </c>
      <c r="L24">
        <v>6</v>
      </c>
      <c r="M24">
        <v>416</v>
      </c>
      <c r="N24">
        <f t="shared" si="2"/>
        <v>2496</v>
      </c>
    </row>
    <row r="25" spans="1:14" x14ac:dyDescent="0.35">
      <c r="H25">
        <f t="shared" si="0"/>
        <v>0</v>
      </c>
    </row>
    <row r="26" spans="1:14" x14ac:dyDescent="0.35">
      <c r="A26" t="s">
        <v>31</v>
      </c>
      <c r="B26">
        <v>9000</v>
      </c>
      <c r="C26">
        <v>6500</v>
      </c>
      <c r="E26">
        <v>1450</v>
      </c>
      <c r="F26">
        <v>1000</v>
      </c>
      <c r="G26">
        <v>2</v>
      </c>
      <c r="H26">
        <f t="shared" si="0"/>
        <v>2000</v>
      </c>
      <c r="K26">
        <v>4500</v>
      </c>
      <c r="L26">
        <v>1000</v>
      </c>
      <c r="M26">
        <v>2.2000000000000002</v>
      </c>
      <c r="N26">
        <f t="shared" ref="N26" si="3">L26*M26</f>
        <v>2200</v>
      </c>
    </row>
    <row r="27" spans="1:14" x14ac:dyDescent="0.35">
      <c r="F27">
        <v>1200</v>
      </c>
      <c r="G27">
        <v>2</v>
      </c>
      <c r="H27">
        <f t="shared" si="0"/>
        <v>2400</v>
      </c>
    </row>
    <row r="28" spans="1:14" x14ac:dyDescent="0.35">
      <c r="F28">
        <v>1050</v>
      </c>
      <c r="G28">
        <v>2.8</v>
      </c>
      <c r="H28">
        <f>F28*G28</f>
        <v>2940</v>
      </c>
      <c r="L28">
        <v>1050</v>
      </c>
      <c r="M28">
        <v>2.8</v>
      </c>
      <c r="N28">
        <f>L28*M28</f>
        <v>2940</v>
      </c>
    </row>
    <row r="29" spans="1:14" x14ac:dyDescent="0.35">
      <c r="H29">
        <f t="shared" ref="H29:H52" si="4">F29*G29</f>
        <v>0</v>
      </c>
    </row>
    <row r="30" spans="1:14" x14ac:dyDescent="0.35">
      <c r="A30" t="s">
        <v>32</v>
      </c>
      <c r="B30">
        <v>24000</v>
      </c>
      <c r="C30">
        <v>5000</v>
      </c>
      <c r="D30">
        <f>F30/E30</f>
        <v>0.72692028107584195</v>
      </c>
      <c r="E30">
        <v>20.635000000000002</v>
      </c>
      <c r="F30">
        <v>15</v>
      </c>
      <c r="G30">
        <v>233.33</v>
      </c>
      <c r="H30">
        <f t="shared" si="4"/>
        <v>3499.9500000000003</v>
      </c>
      <c r="K30">
        <v>6865</v>
      </c>
      <c r="L30">
        <v>233.33</v>
      </c>
      <c r="M30">
        <v>15</v>
      </c>
    </row>
    <row r="31" spans="1:14" x14ac:dyDescent="0.35">
      <c r="H31">
        <f t="shared" si="4"/>
        <v>0</v>
      </c>
    </row>
    <row r="32" spans="1:14" x14ac:dyDescent="0.35">
      <c r="H32">
        <f t="shared" si="4"/>
        <v>0</v>
      </c>
    </row>
    <row r="33" spans="1:14" x14ac:dyDescent="0.35">
      <c r="A33" t="s">
        <v>33</v>
      </c>
      <c r="B33">
        <v>9600</v>
      </c>
      <c r="C33">
        <v>2800</v>
      </c>
      <c r="D33">
        <f>L34/E33</f>
        <v>0.69478908188585597</v>
      </c>
      <c r="E33">
        <v>4.03</v>
      </c>
    </row>
    <row r="34" spans="1:14" x14ac:dyDescent="0.35">
      <c r="D34">
        <f>L35/E34</f>
        <v>0.80645161290322576</v>
      </c>
      <c r="E34">
        <v>4.03</v>
      </c>
      <c r="K34">
        <v>3723</v>
      </c>
      <c r="L34">
        <v>2.8</v>
      </c>
      <c r="M34">
        <v>1071</v>
      </c>
      <c r="N34">
        <f>L34*M34</f>
        <v>2998.7999999999997</v>
      </c>
    </row>
    <row r="35" spans="1:14" x14ac:dyDescent="0.35">
      <c r="H35">
        <f t="shared" si="4"/>
        <v>0</v>
      </c>
      <c r="L35">
        <v>3.25</v>
      </c>
      <c r="M35">
        <v>769</v>
      </c>
      <c r="N35">
        <f>L35*M35</f>
        <v>2499.25</v>
      </c>
    </row>
    <row r="36" spans="1:14" x14ac:dyDescent="0.35">
      <c r="A36" t="s">
        <v>34</v>
      </c>
      <c r="B36">
        <v>13000</v>
      </c>
      <c r="C36">
        <v>2600</v>
      </c>
      <c r="H36">
        <f t="shared" si="4"/>
        <v>0</v>
      </c>
    </row>
    <row r="37" spans="1:14" x14ac:dyDescent="0.35">
      <c r="H37">
        <f t="shared" si="4"/>
        <v>0</v>
      </c>
      <c r="K37">
        <v>3410</v>
      </c>
      <c r="L37">
        <v>64.2</v>
      </c>
      <c r="M37">
        <v>35</v>
      </c>
      <c r="N37">
        <f>L37*M37</f>
        <v>2247</v>
      </c>
    </row>
    <row r="38" spans="1:14" x14ac:dyDescent="0.35">
      <c r="H38">
        <f t="shared" si="4"/>
        <v>0</v>
      </c>
    </row>
    <row r="39" spans="1:14" x14ac:dyDescent="0.35">
      <c r="A39" t="s">
        <v>35</v>
      </c>
      <c r="B39">
        <v>2500</v>
      </c>
      <c r="C39">
        <v>2500</v>
      </c>
      <c r="D39">
        <f>L39/E39</f>
        <v>0.69290465631929055</v>
      </c>
      <c r="E39">
        <v>36.08</v>
      </c>
      <c r="K39">
        <v>2500</v>
      </c>
      <c r="L39">
        <v>25</v>
      </c>
      <c r="M39">
        <v>150</v>
      </c>
      <c r="N39">
        <f>L39*M39</f>
        <v>3750</v>
      </c>
    </row>
    <row r="40" spans="1:14" x14ac:dyDescent="0.35">
      <c r="L40">
        <v>30</v>
      </c>
      <c r="M40">
        <v>100</v>
      </c>
      <c r="N40">
        <f>L40*M40</f>
        <v>3000</v>
      </c>
    </row>
    <row r="41" spans="1:14" x14ac:dyDescent="0.35">
      <c r="H41">
        <f t="shared" si="4"/>
        <v>0</v>
      </c>
    </row>
    <row r="42" spans="1:14" x14ac:dyDescent="0.35">
      <c r="H42">
        <f t="shared" si="4"/>
        <v>0</v>
      </c>
    </row>
    <row r="43" spans="1:14" x14ac:dyDescent="0.35">
      <c r="H43">
        <f t="shared" si="4"/>
        <v>0</v>
      </c>
    </row>
    <row r="44" spans="1:14" x14ac:dyDescent="0.35">
      <c r="A44" t="s">
        <v>36</v>
      </c>
      <c r="B44">
        <v>2500</v>
      </c>
      <c r="C44">
        <v>2500</v>
      </c>
      <c r="D44">
        <f>L44/E44</f>
        <v>0.77669902912621358</v>
      </c>
      <c r="E44">
        <v>515</v>
      </c>
      <c r="K44">
        <v>2500</v>
      </c>
      <c r="L44">
        <v>400</v>
      </c>
      <c r="M44">
        <v>12.5</v>
      </c>
      <c r="N44">
        <f>L44*M44</f>
        <v>5000</v>
      </c>
    </row>
    <row r="45" spans="1:14" x14ac:dyDescent="0.35">
      <c r="H45">
        <f t="shared" si="4"/>
        <v>0</v>
      </c>
    </row>
    <row r="46" spans="1:14" x14ac:dyDescent="0.35">
      <c r="H46">
        <f t="shared" si="4"/>
        <v>0</v>
      </c>
    </row>
    <row r="47" spans="1:14" x14ac:dyDescent="0.35">
      <c r="H47">
        <f t="shared" si="4"/>
        <v>0</v>
      </c>
    </row>
    <row r="48" spans="1:14" x14ac:dyDescent="0.35">
      <c r="A48" t="s">
        <v>52</v>
      </c>
      <c r="D48">
        <f t="shared" ref="D48:D52" si="5">F48/E48</f>
        <v>0.7978723404255319</v>
      </c>
      <c r="E48">
        <v>94</v>
      </c>
      <c r="F48">
        <v>75</v>
      </c>
      <c r="G48">
        <v>66.7</v>
      </c>
      <c r="H48">
        <f t="shared" si="4"/>
        <v>5002.5</v>
      </c>
      <c r="L48">
        <v>75</v>
      </c>
      <c r="M48">
        <v>66.7</v>
      </c>
      <c r="N48">
        <f t="shared" ref="N48" si="6">L48*M48</f>
        <v>5002.5</v>
      </c>
    </row>
    <row r="49" spans="1:15" x14ac:dyDescent="0.35">
      <c r="H49">
        <f t="shared" si="4"/>
        <v>0</v>
      </c>
    </row>
    <row r="50" spans="1:15" x14ac:dyDescent="0.35">
      <c r="A50" t="s">
        <v>54</v>
      </c>
      <c r="D50">
        <f t="shared" si="5"/>
        <v>0.86715867158671589</v>
      </c>
      <c r="E50">
        <v>271</v>
      </c>
      <c r="F50">
        <v>235</v>
      </c>
      <c r="G50">
        <v>12.76</v>
      </c>
      <c r="H50">
        <f t="shared" si="4"/>
        <v>2998.6</v>
      </c>
      <c r="L50">
        <v>235</v>
      </c>
      <c r="M50">
        <v>12.76</v>
      </c>
      <c r="N50">
        <f t="shared" ref="N50" si="7">L50*M50</f>
        <v>2998.6</v>
      </c>
    </row>
    <row r="51" spans="1:15" x14ac:dyDescent="0.35">
      <c r="H51">
        <f t="shared" si="4"/>
        <v>0</v>
      </c>
    </row>
    <row r="52" spans="1:15" x14ac:dyDescent="0.35">
      <c r="A52" t="s">
        <v>53</v>
      </c>
      <c r="D52">
        <f t="shared" si="5"/>
        <v>0.73529411764705888</v>
      </c>
      <c r="E52">
        <v>680</v>
      </c>
      <c r="F52">
        <v>500</v>
      </c>
      <c r="G52">
        <v>10</v>
      </c>
      <c r="H52">
        <f t="shared" si="4"/>
        <v>5000</v>
      </c>
      <c r="L52">
        <v>6.16</v>
      </c>
      <c r="M52">
        <v>568</v>
      </c>
      <c r="N52">
        <f>L52*M52</f>
        <v>3498.88</v>
      </c>
    </row>
    <row r="54" spans="1:15" x14ac:dyDescent="0.35">
      <c r="A54" t="s">
        <v>125</v>
      </c>
      <c r="L54">
        <v>0.4</v>
      </c>
      <c r="M54">
        <v>6980</v>
      </c>
      <c r="N54">
        <f>L54*M54</f>
        <v>2792</v>
      </c>
    </row>
    <row r="55" spans="1:15" x14ac:dyDescent="0.35">
      <c r="L55">
        <v>0.6</v>
      </c>
      <c r="M55">
        <v>5200</v>
      </c>
      <c r="N55">
        <f>L55*M55</f>
        <v>3120</v>
      </c>
    </row>
    <row r="56" spans="1:15" x14ac:dyDescent="0.35">
      <c r="A56" t="s">
        <v>126</v>
      </c>
    </row>
    <row r="57" spans="1:15" x14ac:dyDescent="0.35">
      <c r="J57">
        <v>90</v>
      </c>
      <c r="L57">
        <v>0.33300000000000002</v>
      </c>
      <c r="M57">
        <f>J57*L57</f>
        <v>29.970000000000002</v>
      </c>
      <c r="N57">
        <f>M57*81</f>
        <v>2427.5700000000002</v>
      </c>
      <c r="O57" t="s">
        <v>145</v>
      </c>
    </row>
    <row r="59" spans="1:15" x14ac:dyDescent="0.35">
      <c r="A59" t="s">
        <v>127</v>
      </c>
      <c r="L59">
        <v>12.5</v>
      </c>
      <c r="M59">
        <v>400</v>
      </c>
      <c r="N59">
        <f>L59*M59</f>
        <v>5000</v>
      </c>
    </row>
    <row r="62" spans="1:15" x14ac:dyDescent="0.35">
      <c r="A62" t="s">
        <v>128</v>
      </c>
      <c r="J62">
        <v>100</v>
      </c>
      <c r="L62">
        <v>0.3</v>
      </c>
      <c r="M62">
        <f>J62*L62</f>
        <v>30</v>
      </c>
      <c r="N62">
        <f>30*81</f>
        <v>2430</v>
      </c>
    </row>
    <row r="66" spans="1:14" x14ac:dyDescent="0.35">
      <c r="A66" t="s">
        <v>129</v>
      </c>
      <c r="J66">
        <v>74.400000000000006</v>
      </c>
      <c r="K66">
        <v>0.47</v>
      </c>
      <c r="M66">
        <f>J66*K66</f>
        <v>34.968000000000004</v>
      </c>
      <c r="N66">
        <f>M66*81</f>
        <v>2832.4080000000004</v>
      </c>
    </row>
    <row r="69" spans="1:14" x14ac:dyDescent="0.35">
      <c r="A69" t="s">
        <v>130</v>
      </c>
      <c r="L69">
        <v>21.875</v>
      </c>
      <c r="M69">
        <v>160</v>
      </c>
      <c r="N69">
        <f>L69*M69</f>
        <v>3500</v>
      </c>
    </row>
    <row r="103" spans="1:3" x14ac:dyDescent="0.35">
      <c r="A103" t="s">
        <v>55</v>
      </c>
      <c r="B103">
        <v>73105</v>
      </c>
    </row>
    <row r="104" spans="1:3" x14ac:dyDescent="0.35">
      <c r="A104" t="s">
        <v>56</v>
      </c>
      <c r="B104">
        <v>23350</v>
      </c>
      <c r="C104">
        <f>B104+B105</f>
        <v>76350</v>
      </c>
    </row>
    <row r="105" spans="1:3" x14ac:dyDescent="0.35">
      <c r="A105" t="s">
        <v>57</v>
      </c>
      <c r="B105">
        <v>53000</v>
      </c>
    </row>
    <row r="108" spans="1:3" x14ac:dyDescent="0.35">
      <c r="A108" t="s">
        <v>45</v>
      </c>
      <c r="B108">
        <v>500</v>
      </c>
      <c r="C108" t="s">
        <v>56</v>
      </c>
    </row>
    <row r="109" spans="1:3" x14ac:dyDescent="0.35">
      <c r="B109">
        <v>500</v>
      </c>
      <c r="C109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367A-7416-4D3B-BAAA-77F8E4BB85B2}">
  <dimension ref="A1:R95"/>
  <sheetViews>
    <sheetView tabSelected="1" topLeftCell="B1" workbookViewId="0">
      <pane ySplit="1" topLeftCell="A83" activePane="bottomLeft" state="frozen"/>
      <selection pane="bottomLeft" activeCell="L94" sqref="L94"/>
    </sheetView>
  </sheetViews>
  <sheetFormatPr defaultRowHeight="14.5" x14ac:dyDescent="0.35"/>
  <cols>
    <col min="12" max="12" width="10.453125" bestFit="1" customWidth="1"/>
  </cols>
  <sheetData>
    <row r="1" spans="1:18" x14ac:dyDescent="0.35">
      <c r="B1" t="s">
        <v>25</v>
      </c>
      <c r="C1" t="s">
        <v>123</v>
      </c>
      <c r="D1" t="s">
        <v>124</v>
      </c>
      <c r="G1" t="s">
        <v>166</v>
      </c>
      <c r="H1" t="s">
        <v>202</v>
      </c>
      <c r="M1" t="s">
        <v>25</v>
      </c>
      <c r="N1" t="s">
        <v>123</v>
      </c>
      <c r="O1" t="s">
        <v>124</v>
      </c>
    </row>
    <row r="2" spans="1:18" x14ac:dyDescent="0.35">
      <c r="A2" s="7" t="s">
        <v>22</v>
      </c>
      <c r="B2">
        <v>6541</v>
      </c>
      <c r="C2">
        <v>144.4</v>
      </c>
      <c r="D2">
        <v>0.45</v>
      </c>
      <c r="E2">
        <v>83</v>
      </c>
      <c r="F2">
        <v>60</v>
      </c>
      <c r="G2">
        <f>E2*D2*C2</f>
        <v>5393.34</v>
      </c>
      <c r="H2">
        <v>25000</v>
      </c>
      <c r="I2" s="1"/>
      <c r="J2">
        <v>116</v>
      </c>
      <c r="Q2" t="s">
        <v>166</v>
      </c>
    </row>
    <row r="3" spans="1:18" x14ac:dyDescent="0.35">
      <c r="C3">
        <v>116.6</v>
      </c>
      <c r="D3">
        <v>0.6</v>
      </c>
      <c r="E3">
        <v>83</v>
      </c>
      <c r="F3">
        <f t="shared" ref="F3:F46" si="0">C3*D3</f>
        <v>69.959999999999994</v>
      </c>
      <c r="G3">
        <f t="shared" ref="G3:G80" si="1">E3*D3*C3</f>
        <v>5806.6799999999994</v>
      </c>
      <c r="L3" s="15" t="s">
        <v>170</v>
      </c>
      <c r="M3">
        <v>153</v>
      </c>
      <c r="N3">
        <v>20</v>
      </c>
      <c r="O3">
        <v>2.2000000000000002</v>
      </c>
      <c r="Q3">
        <f>N3*O3</f>
        <v>44</v>
      </c>
      <c r="R3">
        <v>300</v>
      </c>
    </row>
    <row r="4" spans="1:18" x14ac:dyDescent="0.35">
      <c r="F4">
        <f t="shared" si="0"/>
        <v>0</v>
      </c>
      <c r="G4">
        <f t="shared" si="1"/>
        <v>0</v>
      </c>
      <c r="Q4">
        <f t="shared" ref="Q4:Q47" si="2">N4*O4</f>
        <v>0</v>
      </c>
    </row>
    <row r="5" spans="1:18" x14ac:dyDescent="0.35">
      <c r="A5" t="s">
        <v>159</v>
      </c>
      <c r="B5">
        <v>14000</v>
      </c>
      <c r="C5">
        <v>0.05</v>
      </c>
      <c r="D5">
        <v>700000</v>
      </c>
      <c r="E5">
        <v>1</v>
      </c>
      <c r="F5">
        <f t="shared" si="0"/>
        <v>35000</v>
      </c>
      <c r="G5">
        <f t="shared" si="1"/>
        <v>35000</v>
      </c>
      <c r="H5">
        <v>6000</v>
      </c>
      <c r="Q5">
        <f t="shared" si="2"/>
        <v>0</v>
      </c>
    </row>
    <row r="6" spans="1:18" x14ac:dyDescent="0.35">
      <c r="C6">
        <v>0.06</v>
      </c>
      <c r="D6">
        <v>60000</v>
      </c>
      <c r="E6">
        <v>1</v>
      </c>
      <c r="F6">
        <f t="shared" si="0"/>
        <v>3600</v>
      </c>
      <c r="G6">
        <f t="shared" si="1"/>
        <v>3600</v>
      </c>
      <c r="L6" s="15" t="s">
        <v>171</v>
      </c>
      <c r="M6">
        <v>112</v>
      </c>
      <c r="N6">
        <v>100</v>
      </c>
      <c r="O6">
        <v>0.4</v>
      </c>
      <c r="Q6">
        <f t="shared" si="2"/>
        <v>40</v>
      </c>
      <c r="R6">
        <v>300</v>
      </c>
    </row>
    <row r="7" spans="1:18" x14ac:dyDescent="0.35">
      <c r="F7">
        <f t="shared" si="0"/>
        <v>0</v>
      </c>
      <c r="G7">
        <f t="shared" si="1"/>
        <v>0</v>
      </c>
      <c r="Q7">
        <f t="shared" si="2"/>
        <v>0</v>
      </c>
    </row>
    <row r="8" spans="1:18" x14ac:dyDescent="0.35">
      <c r="A8" t="s">
        <v>160</v>
      </c>
      <c r="B8">
        <v>7650</v>
      </c>
      <c r="C8">
        <v>100</v>
      </c>
      <c r="D8">
        <v>55</v>
      </c>
      <c r="E8">
        <v>1</v>
      </c>
      <c r="F8">
        <f t="shared" si="0"/>
        <v>5500</v>
      </c>
      <c r="G8">
        <f t="shared" si="1"/>
        <v>5500</v>
      </c>
      <c r="H8">
        <v>12000</v>
      </c>
      <c r="Q8">
        <f t="shared" si="2"/>
        <v>0</v>
      </c>
    </row>
    <row r="9" spans="1:18" x14ac:dyDescent="0.35">
      <c r="F9">
        <f t="shared" si="0"/>
        <v>0</v>
      </c>
      <c r="G9">
        <f t="shared" si="1"/>
        <v>0</v>
      </c>
      <c r="L9" t="s">
        <v>172</v>
      </c>
      <c r="M9">
        <v>94</v>
      </c>
      <c r="Q9">
        <f t="shared" si="2"/>
        <v>0</v>
      </c>
      <c r="R9">
        <v>150</v>
      </c>
    </row>
    <row r="10" spans="1:18" x14ac:dyDescent="0.35">
      <c r="F10">
        <f t="shared" si="0"/>
        <v>0</v>
      </c>
      <c r="G10">
        <f t="shared" si="1"/>
        <v>0</v>
      </c>
      <c r="Q10">
        <f t="shared" si="2"/>
        <v>0</v>
      </c>
    </row>
    <row r="11" spans="1:18" x14ac:dyDescent="0.35">
      <c r="A11" t="s">
        <v>161</v>
      </c>
      <c r="B11">
        <v>7630</v>
      </c>
      <c r="C11">
        <v>1.94</v>
      </c>
      <c r="D11">
        <v>1795</v>
      </c>
      <c r="E11">
        <v>1</v>
      </c>
      <c r="F11">
        <f t="shared" si="0"/>
        <v>3482.2999999999997</v>
      </c>
      <c r="G11">
        <f t="shared" si="1"/>
        <v>3482.2999999999997</v>
      </c>
      <c r="H11">
        <v>10000</v>
      </c>
      <c r="I11" s="1"/>
      <c r="J11">
        <v>1.94</v>
      </c>
      <c r="Q11">
        <f t="shared" si="2"/>
        <v>0</v>
      </c>
    </row>
    <row r="12" spans="1:18" x14ac:dyDescent="0.35">
      <c r="C12">
        <v>1650</v>
      </c>
      <c r="D12">
        <v>1.81</v>
      </c>
      <c r="E12">
        <v>1</v>
      </c>
      <c r="F12">
        <f t="shared" si="0"/>
        <v>2986.5</v>
      </c>
      <c r="G12">
        <f t="shared" si="1"/>
        <v>2986.5</v>
      </c>
      <c r="L12" t="s">
        <v>173</v>
      </c>
      <c r="M12">
        <v>86</v>
      </c>
      <c r="Q12">
        <f t="shared" si="2"/>
        <v>0</v>
      </c>
      <c r="R12">
        <v>150</v>
      </c>
    </row>
    <row r="13" spans="1:18" x14ac:dyDescent="0.35">
      <c r="F13">
        <f t="shared" si="0"/>
        <v>0</v>
      </c>
      <c r="G13">
        <f t="shared" si="1"/>
        <v>0</v>
      </c>
      <c r="Q13">
        <f t="shared" si="2"/>
        <v>0</v>
      </c>
    </row>
    <row r="14" spans="1:18" x14ac:dyDescent="0.35">
      <c r="F14">
        <f t="shared" si="0"/>
        <v>0</v>
      </c>
      <c r="G14">
        <f t="shared" si="1"/>
        <v>0</v>
      </c>
      <c r="Q14">
        <f t="shared" si="2"/>
        <v>0</v>
      </c>
    </row>
    <row r="15" spans="1:18" x14ac:dyDescent="0.35">
      <c r="A15" t="s">
        <v>162</v>
      </c>
      <c r="B15">
        <v>6865</v>
      </c>
      <c r="C15">
        <v>233.33</v>
      </c>
      <c r="D15">
        <v>15</v>
      </c>
      <c r="E15">
        <v>1</v>
      </c>
      <c r="F15">
        <f t="shared" si="0"/>
        <v>3499.9500000000003</v>
      </c>
      <c r="G15">
        <f t="shared" si="1"/>
        <v>3499.9500000000003</v>
      </c>
      <c r="H15">
        <v>6000</v>
      </c>
      <c r="L15" t="s">
        <v>174</v>
      </c>
      <c r="M15">
        <v>72</v>
      </c>
      <c r="N15">
        <v>181</v>
      </c>
      <c r="O15">
        <v>0.22</v>
      </c>
      <c r="Q15">
        <f t="shared" si="2"/>
        <v>39.82</v>
      </c>
      <c r="R15">
        <v>150</v>
      </c>
    </row>
    <row r="16" spans="1:18" x14ac:dyDescent="0.35">
      <c r="F16">
        <f t="shared" si="0"/>
        <v>0</v>
      </c>
      <c r="G16">
        <f t="shared" si="1"/>
        <v>0</v>
      </c>
      <c r="Q16">
        <f t="shared" si="2"/>
        <v>0</v>
      </c>
    </row>
    <row r="17" spans="1:18" x14ac:dyDescent="0.35">
      <c r="F17">
        <f t="shared" si="0"/>
        <v>0</v>
      </c>
      <c r="G17">
        <f t="shared" si="1"/>
        <v>0</v>
      </c>
      <c r="Q17">
        <f t="shared" si="2"/>
        <v>0</v>
      </c>
    </row>
    <row r="18" spans="1:18" x14ac:dyDescent="0.35">
      <c r="A18" t="s">
        <v>163</v>
      </c>
      <c r="B18">
        <v>3410</v>
      </c>
      <c r="C18">
        <v>64.2</v>
      </c>
      <c r="D18">
        <v>35</v>
      </c>
      <c r="E18">
        <v>1</v>
      </c>
      <c r="F18">
        <f t="shared" si="0"/>
        <v>2247</v>
      </c>
      <c r="G18">
        <f t="shared" si="1"/>
        <v>2247</v>
      </c>
      <c r="H18">
        <v>6000</v>
      </c>
      <c r="I18" s="1"/>
      <c r="J18">
        <v>64</v>
      </c>
      <c r="L18" s="15" t="s">
        <v>175</v>
      </c>
      <c r="M18">
        <v>71</v>
      </c>
      <c r="N18">
        <v>59</v>
      </c>
      <c r="O18">
        <v>0.68</v>
      </c>
      <c r="Q18">
        <f t="shared" si="2"/>
        <v>40.120000000000005</v>
      </c>
      <c r="R18">
        <v>300</v>
      </c>
    </row>
    <row r="19" spans="1:18" x14ac:dyDescent="0.35">
      <c r="F19">
        <f t="shared" si="0"/>
        <v>0</v>
      </c>
      <c r="G19">
        <f t="shared" si="1"/>
        <v>0</v>
      </c>
      <c r="N19">
        <v>40</v>
      </c>
      <c r="O19">
        <v>1</v>
      </c>
      <c r="Q19">
        <f t="shared" si="2"/>
        <v>40</v>
      </c>
    </row>
    <row r="20" spans="1:18" x14ac:dyDescent="0.35">
      <c r="F20">
        <f t="shared" si="0"/>
        <v>0</v>
      </c>
      <c r="G20">
        <f t="shared" si="1"/>
        <v>0</v>
      </c>
      <c r="Q20">
        <f t="shared" si="2"/>
        <v>0</v>
      </c>
    </row>
    <row r="21" spans="1:18" x14ac:dyDescent="0.35">
      <c r="A21" s="13" t="s">
        <v>36</v>
      </c>
      <c r="B21">
        <v>2500</v>
      </c>
      <c r="C21">
        <v>430</v>
      </c>
      <c r="D21">
        <v>8.1300000000000008</v>
      </c>
      <c r="E21">
        <v>1</v>
      </c>
      <c r="F21">
        <f t="shared" si="0"/>
        <v>3495.9000000000005</v>
      </c>
      <c r="G21">
        <f t="shared" si="1"/>
        <v>3495.9000000000005</v>
      </c>
      <c r="H21">
        <v>10000</v>
      </c>
      <c r="Q21">
        <f t="shared" si="2"/>
        <v>0</v>
      </c>
    </row>
    <row r="22" spans="1:18" x14ac:dyDescent="0.35">
      <c r="F22">
        <f t="shared" si="0"/>
        <v>0</v>
      </c>
      <c r="G22">
        <f t="shared" si="1"/>
        <v>0</v>
      </c>
      <c r="L22" s="15" t="s">
        <v>176</v>
      </c>
      <c r="M22">
        <v>68</v>
      </c>
      <c r="N22">
        <v>2196</v>
      </c>
      <c r="O22">
        <v>1.2E-2</v>
      </c>
      <c r="Q22">
        <f t="shared" si="2"/>
        <v>26.352</v>
      </c>
      <c r="R22">
        <v>150</v>
      </c>
    </row>
    <row r="23" spans="1:18" x14ac:dyDescent="0.35">
      <c r="F23">
        <f t="shared" si="0"/>
        <v>0</v>
      </c>
      <c r="G23">
        <f t="shared" si="1"/>
        <v>0</v>
      </c>
      <c r="Q23">
        <f t="shared" si="2"/>
        <v>0</v>
      </c>
    </row>
    <row r="24" spans="1:18" x14ac:dyDescent="0.35">
      <c r="A24" t="s">
        <v>52</v>
      </c>
      <c r="C24">
        <v>75</v>
      </c>
      <c r="D24">
        <v>66.7</v>
      </c>
      <c r="E24">
        <v>1</v>
      </c>
      <c r="F24">
        <f t="shared" si="0"/>
        <v>5002.5</v>
      </c>
      <c r="G24">
        <f t="shared" si="1"/>
        <v>5002.5</v>
      </c>
      <c r="H24">
        <v>10000</v>
      </c>
      <c r="Q24">
        <f t="shared" si="2"/>
        <v>0</v>
      </c>
    </row>
    <row r="25" spans="1:18" x14ac:dyDescent="0.35">
      <c r="F25">
        <f t="shared" si="0"/>
        <v>0</v>
      </c>
      <c r="G25">
        <f t="shared" si="1"/>
        <v>0</v>
      </c>
      <c r="L25" t="s">
        <v>44</v>
      </c>
      <c r="M25">
        <v>53.92</v>
      </c>
      <c r="Q25">
        <f t="shared" si="2"/>
        <v>0</v>
      </c>
      <c r="R25">
        <v>150</v>
      </c>
    </row>
    <row r="26" spans="1:18" x14ac:dyDescent="0.35">
      <c r="F26">
        <f t="shared" si="0"/>
        <v>0</v>
      </c>
      <c r="G26">
        <f t="shared" si="1"/>
        <v>0</v>
      </c>
      <c r="Q26">
        <f t="shared" si="2"/>
        <v>0</v>
      </c>
    </row>
    <row r="27" spans="1:18" x14ac:dyDescent="0.35">
      <c r="A27" s="13" t="s">
        <v>54</v>
      </c>
      <c r="C27">
        <v>285</v>
      </c>
      <c r="D27">
        <v>14.03</v>
      </c>
      <c r="E27">
        <v>1</v>
      </c>
      <c r="F27">
        <f t="shared" si="0"/>
        <v>3998.5499999999997</v>
      </c>
      <c r="G27">
        <f t="shared" si="1"/>
        <v>3998.5499999999997</v>
      </c>
      <c r="H27">
        <v>15000</v>
      </c>
      <c r="I27" s="1"/>
      <c r="J27">
        <v>14</v>
      </c>
      <c r="L27" s="15" t="s">
        <v>139</v>
      </c>
      <c r="M27">
        <v>47</v>
      </c>
      <c r="N27">
        <v>173</v>
      </c>
      <c r="O27">
        <v>0.23</v>
      </c>
      <c r="Q27">
        <f t="shared" si="2"/>
        <v>39.79</v>
      </c>
      <c r="R27">
        <v>200</v>
      </c>
    </row>
    <row r="28" spans="1:18" x14ac:dyDescent="0.35">
      <c r="F28">
        <f t="shared" si="0"/>
        <v>0</v>
      </c>
      <c r="G28">
        <f t="shared" si="1"/>
        <v>0</v>
      </c>
      <c r="Q28">
        <f t="shared" si="2"/>
        <v>0</v>
      </c>
    </row>
    <row r="29" spans="1:18" x14ac:dyDescent="0.35">
      <c r="F29">
        <f t="shared" si="0"/>
        <v>0</v>
      </c>
      <c r="G29">
        <f t="shared" si="1"/>
        <v>0</v>
      </c>
      <c r="Q29">
        <f t="shared" si="2"/>
        <v>0</v>
      </c>
    </row>
    <row r="30" spans="1:18" x14ac:dyDescent="0.35">
      <c r="F30">
        <f t="shared" si="0"/>
        <v>0</v>
      </c>
      <c r="G30">
        <f t="shared" si="1"/>
        <v>0</v>
      </c>
      <c r="Q30">
        <f t="shared" si="2"/>
        <v>0</v>
      </c>
    </row>
    <row r="31" spans="1:18" x14ac:dyDescent="0.35">
      <c r="A31" s="13" t="s">
        <v>164</v>
      </c>
      <c r="C31">
        <v>6.59</v>
      </c>
      <c r="D31">
        <v>682</v>
      </c>
      <c r="E31">
        <v>1</v>
      </c>
      <c r="F31">
        <f t="shared" si="0"/>
        <v>4494.38</v>
      </c>
      <c r="G31">
        <f t="shared" si="1"/>
        <v>4494.38</v>
      </c>
      <c r="H31">
        <v>20000</v>
      </c>
      <c r="L31" s="15" t="s">
        <v>141</v>
      </c>
      <c r="M31">
        <v>43.66</v>
      </c>
      <c r="N31">
        <v>18</v>
      </c>
      <c r="O31">
        <v>2.5</v>
      </c>
      <c r="Q31">
        <f t="shared" si="2"/>
        <v>45</v>
      </c>
      <c r="R31">
        <v>200</v>
      </c>
    </row>
    <row r="32" spans="1:18" x14ac:dyDescent="0.35">
      <c r="F32">
        <f t="shared" si="0"/>
        <v>0</v>
      </c>
      <c r="G32">
        <f t="shared" si="1"/>
        <v>0</v>
      </c>
      <c r="Q32">
        <f t="shared" si="2"/>
        <v>0</v>
      </c>
    </row>
    <row r="33" spans="1:18" x14ac:dyDescent="0.35">
      <c r="F33">
        <f t="shared" si="0"/>
        <v>0</v>
      </c>
      <c r="G33">
        <f t="shared" si="1"/>
        <v>0</v>
      </c>
      <c r="Q33">
        <f t="shared" si="2"/>
        <v>0</v>
      </c>
    </row>
    <row r="34" spans="1:18" x14ac:dyDescent="0.35">
      <c r="A34" s="13" t="s">
        <v>165</v>
      </c>
      <c r="C34">
        <v>0.4</v>
      </c>
      <c r="D34">
        <v>6400</v>
      </c>
      <c r="E34">
        <v>1</v>
      </c>
      <c r="F34">
        <f t="shared" si="0"/>
        <v>2560</v>
      </c>
      <c r="G34">
        <f t="shared" si="1"/>
        <v>2560</v>
      </c>
      <c r="H34">
        <v>20000</v>
      </c>
      <c r="I34" s="1"/>
      <c r="J34">
        <v>0.4</v>
      </c>
      <c r="L34" s="15" t="s">
        <v>133</v>
      </c>
      <c r="M34">
        <v>39.83</v>
      </c>
      <c r="N34">
        <v>360</v>
      </c>
      <c r="O34">
        <v>0.11</v>
      </c>
      <c r="Q34">
        <f t="shared" si="2"/>
        <v>39.6</v>
      </c>
      <c r="R34">
        <v>250</v>
      </c>
    </row>
    <row r="35" spans="1:18" x14ac:dyDescent="0.35">
      <c r="C35">
        <v>0.6</v>
      </c>
      <c r="D35">
        <v>5200</v>
      </c>
      <c r="E35">
        <v>1</v>
      </c>
      <c r="F35">
        <f t="shared" si="0"/>
        <v>3120</v>
      </c>
      <c r="G35">
        <f t="shared" si="1"/>
        <v>3120</v>
      </c>
      <c r="Q35">
        <f t="shared" si="2"/>
        <v>0</v>
      </c>
    </row>
    <row r="36" spans="1:18" x14ac:dyDescent="0.35">
      <c r="F36">
        <f t="shared" si="0"/>
        <v>0</v>
      </c>
      <c r="G36">
        <f t="shared" si="1"/>
        <v>0</v>
      </c>
      <c r="Q36">
        <f t="shared" si="2"/>
        <v>0</v>
      </c>
    </row>
    <row r="37" spans="1:18" x14ac:dyDescent="0.35">
      <c r="F37">
        <f t="shared" si="0"/>
        <v>0</v>
      </c>
      <c r="G37">
        <f t="shared" si="1"/>
        <v>0</v>
      </c>
      <c r="L37" t="s">
        <v>178</v>
      </c>
      <c r="M37">
        <v>40</v>
      </c>
      <c r="N37">
        <v>87.5</v>
      </c>
      <c r="O37">
        <v>0.8</v>
      </c>
      <c r="Q37">
        <f t="shared" si="2"/>
        <v>70</v>
      </c>
    </row>
    <row r="38" spans="1:18" x14ac:dyDescent="0.35">
      <c r="A38" t="s">
        <v>130</v>
      </c>
      <c r="C38">
        <v>21.875</v>
      </c>
      <c r="D38">
        <v>160</v>
      </c>
      <c r="E38">
        <v>1</v>
      </c>
      <c r="F38">
        <f t="shared" si="0"/>
        <v>3500</v>
      </c>
      <c r="G38">
        <f t="shared" si="1"/>
        <v>3500</v>
      </c>
      <c r="H38">
        <v>12000</v>
      </c>
      <c r="I38" s="1"/>
      <c r="J38">
        <v>22</v>
      </c>
      <c r="Q38">
        <f t="shared" si="2"/>
        <v>0</v>
      </c>
    </row>
    <row r="39" spans="1:18" x14ac:dyDescent="0.35">
      <c r="F39">
        <f t="shared" si="0"/>
        <v>0</v>
      </c>
      <c r="G39">
        <f t="shared" si="1"/>
        <v>0</v>
      </c>
      <c r="Q39">
        <f t="shared" si="2"/>
        <v>0</v>
      </c>
    </row>
    <row r="40" spans="1:18" x14ac:dyDescent="0.35">
      <c r="F40">
        <f t="shared" si="0"/>
        <v>0</v>
      </c>
      <c r="G40">
        <f t="shared" si="1"/>
        <v>0</v>
      </c>
      <c r="L40" t="s">
        <v>140</v>
      </c>
      <c r="M40">
        <v>38.520000000000003</v>
      </c>
      <c r="Q40">
        <f t="shared" si="2"/>
        <v>0</v>
      </c>
      <c r="R40">
        <v>150</v>
      </c>
    </row>
    <row r="41" spans="1:18" x14ac:dyDescent="0.35">
      <c r="A41" s="13" t="s">
        <v>33</v>
      </c>
      <c r="C41">
        <v>2.8</v>
      </c>
      <c r="D41">
        <v>1071</v>
      </c>
      <c r="E41">
        <v>1</v>
      </c>
      <c r="F41">
        <f t="shared" si="0"/>
        <v>2998.7999999999997</v>
      </c>
      <c r="G41">
        <f t="shared" si="1"/>
        <v>2998.7999999999997</v>
      </c>
      <c r="H41">
        <v>25000</v>
      </c>
      <c r="Q41">
        <f t="shared" si="2"/>
        <v>0</v>
      </c>
    </row>
    <row r="42" spans="1:18" x14ac:dyDescent="0.35">
      <c r="A42" s="13"/>
      <c r="C42">
        <v>3.25</v>
      </c>
      <c r="D42">
        <v>769</v>
      </c>
      <c r="E42">
        <v>1</v>
      </c>
      <c r="F42">
        <f t="shared" si="0"/>
        <v>2499.25</v>
      </c>
      <c r="G42">
        <f t="shared" si="1"/>
        <v>2499.25</v>
      </c>
      <c r="Q42">
        <f t="shared" si="2"/>
        <v>0</v>
      </c>
    </row>
    <row r="43" spans="1:18" x14ac:dyDescent="0.35">
      <c r="F43">
        <f t="shared" si="0"/>
        <v>0</v>
      </c>
      <c r="G43">
        <f t="shared" si="1"/>
        <v>0</v>
      </c>
      <c r="L43" t="s">
        <v>135</v>
      </c>
      <c r="M43">
        <v>36</v>
      </c>
      <c r="N43">
        <v>371</v>
      </c>
      <c r="O43">
        <v>0.08</v>
      </c>
      <c r="Q43">
        <f t="shared" si="2"/>
        <v>29.68</v>
      </c>
      <c r="R43">
        <v>150</v>
      </c>
    </row>
    <row r="44" spans="1:18" x14ac:dyDescent="0.35">
      <c r="A44" t="s">
        <v>167</v>
      </c>
      <c r="C44">
        <v>0.3</v>
      </c>
      <c r="D44">
        <v>100</v>
      </c>
      <c r="E44">
        <v>83</v>
      </c>
      <c r="F44">
        <f t="shared" si="0"/>
        <v>30</v>
      </c>
      <c r="G44">
        <f t="shared" si="1"/>
        <v>2490</v>
      </c>
      <c r="H44">
        <v>10000</v>
      </c>
      <c r="I44" s="1"/>
      <c r="J44">
        <v>100</v>
      </c>
      <c r="Q44">
        <f t="shared" si="2"/>
        <v>0</v>
      </c>
    </row>
    <row r="45" spans="1:18" x14ac:dyDescent="0.35">
      <c r="F45">
        <f t="shared" si="0"/>
        <v>0</v>
      </c>
      <c r="G45">
        <f t="shared" si="1"/>
        <v>0</v>
      </c>
      <c r="Q45">
        <f t="shared" si="2"/>
        <v>0</v>
      </c>
    </row>
    <row r="46" spans="1:18" x14ac:dyDescent="0.35">
      <c r="A46" t="s">
        <v>168</v>
      </c>
      <c r="B46">
        <v>8230</v>
      </c>
      <c r="C46">
        <v>7</v>
      </c>
      <c r="D46">
        <v>357</v>
      </c>
      <c r="E46">
        <v>1</v>
      </c>
      <c r="F46">
        <f t="shared" si="0"/>
        <v>2499</v>
      </c>
      <c r="G46">
        <f t="shared" si="1"/>
        <v>2499</v>
      </c>
      <c r="H46">
        <v>10000</v>
      </c>
      <c r="I46" s="1"/>
      <c r="J46">
        <v>351</v>
      </c>
      <c r="L46" t="s">
        <v>134</v>
      </c>
      <c r="M46">
        <v>30</v>
      </c>
      <c r="N46">
        <v>3436</v>
      </c>
      <c r="O46">
        <v>8.8000000000000005E-3</v>
      </c>
      <c r="Q46">
        <f t="shared" si="2"/>
        <v>30.236800000000002</v>
      </c>
      <c r="R46">
        <v>200</v>
      </c>
    </row>
    <row r="47" spans="1:18" x14ac:dyDescent="0.35">
      <c r="G47">
        <f t="shared" si="1"/>
        <v>0</v>
      </c>
      <c r="Q47">
        <f t="shared" si="2"/>
        <v>0</v>
      </c>
    </row>
    <row r="48" spans="1:18" x14ac:dyDescent="0.35">
      <c r="C48">
        <v>6</v>
      </c>
      <c r="D48">
        <v>416</v>
      </c>
      <c r="E48">
        <v>1</v>
      </c>
      <c r="F48">
        <f t="shared" ref="F48:F56" si="3">C48*D48</f>
        <v>2496</v>
      </c>
      <c r="G48">
        <f t="shared" si="1"/>
        <v>2496</v>
      </c>
      <c r="L48" t="s">
        <v>136</v>
      </c>
      <c r="N48">
        <v>4.4999999999999998E-2</v>
      </c>
      <c r="O48">
        <v>777</v>
      </c>
      <c r="Q48">
        <f>N48*O48</f>
        <v>34.964999999999996</v>
      </c>
      <c r="R48">
        <v>150</v>
      </c>
    </row>
    <row r="49" spans="1:18" x14ac:dyDescent="0.35">
      <c r="A49" t="s">
        <v>169</v>
      </c>
      <c r="B49">
        <v>4500</v>
      </c>
      <c r="C49">
        <v>1000</v>
      </c>
      <c r="D49">
        <v>2.2000000000000002</v>
      </c>
      <c r="E49">
        <v>1</v>
      </c>
      <c r="F49">
        <f t="shared" si="3"/>
        <v>2200</v>
      </c>
      <c r="G49">
        <f t="shared" si="1"/>
        <v>2200</v>
      </c>
      <c r="H49">
        <v>12000</v>
      </c>
      <c r="I49" s="1"/>
    </row>
    <row r="50" spans="1:18" x14ac:dyDescent="0.35">
      <c r="C50">
        <v>1350</v>
      </c>
      <c r="D50">
        <v>2.5</v>
      </c>
      <c r="E50">
        <v>1</v>
      </c>
      <c r="F50">
        <f t="shared" si="3"/>
        <v>3375</v>
      </c>
      <c r="G50">
        <f t="shared" si="1"/>
        <v>3375</v>
      </c>
      <c r="L50" t="s">
        <v>204</v>
      </c>
      <c r="R50">
        <v>200</v>
      </c>
    </row>
    <row r="51" spans="1:18" x14ac:dyDescent="0.35">
      <c r="F51">
        <f t="shared" si="3"/>
        <v>0</v>
      </c>
      <c r="G51">
        <f t="shared" si="1"/>
        <v>0</v>
      </c>
    </row>
    <row r="52" spans="1:18" x14ac:dyDescent="0.35">
      <c r="A52" t="s">
        <v>177</v>
      </c>
      <c r="B52">
        <f>42*83</f>
        <v>3486</v>
      </c>
      <c r="E52">
        <v>1</v>
      </c>
      <c r="F52">
        <f t="shared" si="3"/>
        <v>0</v>
      </c>
      <c r="G52">
        <f t="shared" si="1"/>
        <v>0</v>
      </c>
      <c r="H52">
        <v>10000</v>
      </c>
    </row>
    <row r="53" spans="1:18" x14ac:dyDescent="0.35">
      <c r="F53">
        <f t="shared" si="3"/>
        <v>0</v>
      </c>
      <c r="G53">
        <f t="shared" si="1"/>
        <v>0</v>
      </c>
      <c r="L53" s="14" t="s">
        <v>150</v>
      </c>
      <c r="R53">
        <v>300</v>
      </c>
    </row>
    <row r="54" spans="1:18" x14ac:dyDescent="0.35">
      <c r="A54" s="13" t="s">
        <v>137</v>
      </c>
      <c r="B54">
        <f>25*83</f>
        <v>2075</v>
      </c>
      <c r="C54">
        <v>0.25</v>
      </c>
      <c r="D54">
        <v>85</v>
      </c>
      <c r="E54">
        <v>83</v>
      </c>
      <c r="F54">
        <f t="shared" si="3"/>
        <v>21.25</v>
      </c>
      <c r="G54">
        <f t="shared" si="1"/>
        <v>1763.75</v>
      </c>
      <c r="H54">
        <v>25000</v>
      </c>
    </row>
    <row r="55" spans="1:18" x14ac:dyDescent="0.35">
      <c r="C55">
        <v>0.48299999999999998</v>
      </c>
      <c r="D55">
        <v>62</v>
      </c>
      <c r="E55">
        <v>83</v>
      </c>
      <c r="F55">
        <f t="shared" si="3"/>
        <v>29.945999999999998</v>
      </c>
      <c r="G55">
        <f t="shared" si="1"/>
        <v>2485.518</v>
      </c>
    </row>
    <row r="56" spans="1:18" x14ac:dyDescent="0.35">
      <c r="C56">
        <v>0.47199999999999998</v>
      </c>
      <c r="D56">
        <v>74</v>
      </c>
      <c r="E56">
        <v>83</v>
      </c>
      <c r="F56">
        <f t="shared" si="3"/>
        <v>34.927999999999997</v>
      </c>
      <c r="G56">
        <f t="shared" si="1"/>
        <v>2899.0239999999999</v>
      </c>
      <c r="L56" s="14" t="s">
        <v>152</v>
      </c>
      <c r="R56">
        <v>250</v>
      </c>
    </row>
    <row r="57" spans="1:18" x14ac:dyDescent="0.35">
      <c r="G57">
        <f t="shared" si="1"/>
        <v>0</v>
      </c>
    </row>
    <row r="58" spans="1:18" x14ac:dyDescent="0.35">
      <c r="G58">
        <f t="shared" si="1"/>
        <v>0</v>
      </c>
    </row>
    <row r="59" spans="1:18" x14ac:dyDescent="0.35">
      <c r="A59" t="s">
        <v>146</v>
      </c>
      <c r="C59">
        <v>30</v>
      </c>
      <c r="D59">
        <v>0.12</v>
      </c>
      <c r="E59">
        <v>83</v>
      </c>
      <c r="G59">
        <f t="shared" si="1"/>
        <v>298.79999999999995</v>
      </c>
      <c r="H59">
        <v>15000</v>
      </c>
      <c r="I59" s="1"/>
      <c r="L59" s="14" t="s">
        <v>153</v>
      </c>
      <c r="R59">
        <v>200</v>
      </c>
    </row>
    <row r="60" spans="1:18" x14ac:dyDescent="0.35">
      <c r="G60">
        <f t="shared" si="1"/>
        <v>0</v>
      </c>
    </row>
    <row r="61" spans="1:18" x14ac:dyDescent="0.35">
      <c r="G61">
        <f t="shared" si="1"/>
        <v>0</v>
      </c>
    </row>
    <row r="62" spans="1:18" x14ac:dyDescent="0.35">
      <c r="R62">
        <v>200</v>
      </c>
    </row>
    <row r="63" spans="1:18" x14ac:dyDescent="0.35">
      <c r="A63" s="13" t="s">
        <v>88</v>
      </c>
      <c r="C63">
        <v>7.0000000000000007E-2</v>
      </c>
      <c r="D63">
        <v>652</v>
      </c>
      <c r="E63">
        <v>83</v>
      </c>
      <c r="G63">
        <f t="shared" si="1"/>
        <v>3788.1200000000003</v>
      </c>
      <c r="H63">
        <v>15000</v>
      </c>
      <c r="L63" s="14" t="s">
        <v>154</v>
      </c>
    </row>
    <row r="64" spans="1:18" x14ac:dyDescent="0.35">
      <c r="A64" s="13"/>
      <c r="L64" s="16"/>
    </row>
    <row r="65" spans="1:18" x14ac:dyDescent="0.35">
      <c r="A65" s="13"/>
      <c r="L65" s="16"/>
    </row>
    <row r="66" spans="1:18" x14ac:dyDescent="0.35">
      <c r="A66" s="13" t="s">
        <v>206</v>
      </c>
      <c r="L66" s="14" t="s">
        <v>118</v>
      </c>
      <c r="R66">
        <v>200</v>
      </c>
    </row>
    <row r="67" spans="1:18" x14ac:dyDescent="0.35">
      <c r="A67" s="13"/>
      <c r="L67" s="16"/>
    </row>
    <row r="68" spans="1:18" x14ac:dyDescent="0.35">
      <c r="A68" s="13"/>
      <c r="L68" s="16"/>
    </row>
    <row r="69" spans="1:18" x14ac:dyDescent="0.35">
      <c r="A69" s="13"/>
      <c r="L69" s="14" t="s">
        <v>157</v>
      </c>
      <c r="R69">
        <v>200</v>
      </c>
    </row>
    <row r="70" spans="1:18" x14ac:dyDescent="0.35">
      <c r="A70" s="13"/>
      <c r="L70" s="16"/>
    </row>
    <row r="71" spans="1:18" x14ac:dyDescent="0.35">
      <c r="G71">
        <f t="shared" si="1"/>
        <v>0</v>
      </c>
      <c r="L71" s="14" t="s">
        <v>192</v>
      </c>
      <c r="R71">
        <v>250</v>
      </c>
    </row>
    <row r="72" spans="1:18" x14ac:dyDescent="0.35">
      <c r="L72" s="16"/>
    </row>
    <row r="73" spans="1:18" x14ac:dyDescent="0.35">
      <c r="L73" s="16"/>
      <c r="R73">
        <f>SUM(R2:R71)</f>
        <v>4750</v>
      </c>
    </row>
    <row r="74" spans="1:18" x14ac:dyDescent="0.35">
      <c r="L74" s="16"/>
    </row>
    <row r="75" spans="1:18" x14ac:dyDescent="0.35">
      <c r="L75" s="16"/>
    </row>
    <row r="76" spans="1:18" x14ac:dyDescent="0.35">
      <c r="L76" s="16"/>
    </row>
    <row r="77" spans="1:18" x14ac:dyDescent="0.35">
      <c r="L77" s="16"/>
    </row>
    <row r="78" spans="1:18" x14ac:dyDescent="0.35">
      <c r="G78">
        <f t="shared" si="1"/>
        <v>0</v>
      </c>
    </row>
    <row r="79" spans="1:18" x14ac:dyDescent="0.35">
      <c r="C79">
        <v>18</v>
      </c>
      <c r="D79">
        <v>2</v>
      </c>
      <c r="E79">
        <v>83</v>
      </c>
      <c r="G79">
        <f t="shared" si="1"/>
        <v>2988</v>
      </c>
      <c r="P79" t="s">
        <v>123</v>
      </c>
      <c r="Q79">
        <f>SUM(Q3:Q60)</f>
        <v>519.56380000000001</v>
      </c>
    </row>
    <row r="80" spans="1:18" x14ac:dyDescent="0.35">
      <c r="A80" s="13" t="s">
        <v>113</v>
      </c>
      <c r="C80">
        <v>26</v>
      </c>
      <c r="D80">
        <v>1.5</v>
      </c>
      <c r="E80">
        <v>83</v>
      </c>
      <c r="G80">
        <f t="shared" si="1"/>
        <v>3237</v>
      </c>
      <c r="H80">
        <v>18000</v>
      </c>
      <c r="P80" t="s">
        <v>193</v>
      </c>
      <c r="Q80">
        <v>519</v>
      </c>
    </row>
    <row r="81" spans="1:17" x14ac:dyDescent="0.35">
      <c r="G81">
        <f t="shared" ref="G81:G87" si="4">E81*D81*C81</f>
        <v>0</v>
      </c>
    </row>
    <row r="82" spans="1:17" x14ac:dyDescent="0.35">
      <c r="G82">
        <f t="shared" si="4"/>
        <v>0</v>
      </c>
      <c r="P82" t="s">
        <v>198</v>
      </c>
      <c r="Q82">
        <v>160</v>
      </c>
    </row>
    <row r="84" spans="1:17" x14ac:dyDescent="0.35">
      <c r="A84" t="s">
        <v>205</v>
      </c>
    </row>
    <row r="87" spans="1:17" x14ac:dyDescent="0.35">
      <c r="G87">
        <f t="shared" si="4"/>
        <v>0</v>
      </c>
      <c r="P87" t="s">
        <v>166</v>
      </c>
      <c r="Q87">
        <f>SUM(Q79:Q82)</f>
        <v>1198.5637999999999</v>
      </c>
    </row>
    <row r="91" spans="1:17" x14ac:dyDescent="0.35">
      <c r="G91" t="s">
        <v>203</v>
      </c>
      <c r="H91">
        <f>SUM(H2:H80)</f>
        <v>292000</v>
      </c>
      <c r="P91">
        <v>25</v>
      </c>
      <c r="Q91">
        <f>Q87/P91</f>
        <v>47.942551999999999</v>
      </c>
    </row>
    <row r="93" spans="1:17" x14ac:dyDescent="0.35">
      <c r="F93" t="s">
        <v>199</v>
      </c>
      <c r="G93">
        <f>SUM(G2:G87)</f>
        <v>129705.36200000001</v>
      </c>
      <c r="L93" t="s">
        <v>212</v>
      </c>
    </row>
    <row r="94" spans="1:17" x14ac:dyDescent="0.35">
      <c r="F94" t="s">
        <v>193</v>
      </c>
      <c r="G94">
        <v>90000</v>
      </c>
      <c r="L94" t="s">
        <v>96</v>
      </c>
    </row>
    <row r="95" spans="1:17" x14ac:dyDescent="0.35">
      <c r="G95">
        <v>150000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3777-19A0-41F8-9E0B-6CFAEA0B28B5}">
  <dimension ref="A1:C5"/>
  <sheetViews>
    <sheetView workbookViewId="0">
      <selection activeCell="I15" sqref="I15"/>
    </sheetView>
  </sheetViews>
  <sheetFormatPr defaultRowHeight="14.5" x14ac:dyDescent="0.35"/>
  <sheetData>
    <row r="1" spans="1:3" x14ac:dyDescent="0.35">
      <c r="A1" t="s">
        <v>207</v>
      </c>
      <c r="C1" t="s">
        <v>208</v>
      </c>
    </row>
    <row r="2" spans="1:3" x14ac:dyDescent="0.35">
      <c r="A2" t="s">
        <v>209</v>
      </c>
    </row>
    <row r="3" spans="1:3" x14ac:dyDescent="0.35">
      <c r="A3" t="s">
        <v>102</v>
      </c>
    </row>
    <row r="4" spans="1:3" x14ac:dyDescent="0.35">
      <c r="A4" t="s">
        <v>210</v>
      </c>
    </row>
    <row r="5" spans="1:3" x14ac:dyDescent="0.35">
      <c r="A5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B202-BB04-43AC-8CD5-C97FE12B770D}">
  <dimension ref="A3:D5"/>
  <sheetViews>
    <sheetView workbookViewId="0">
      <selection activeCell="E6" sqref="E6"/>
    </sheetView>
  </sheetViews>
  <sheetFormatPr defaultRowHeight="14.5" x14ac:dyDescent="0.35"/>
  <sheetData>
    <row r="3" spans="1:4" x14ac:dyDescent="0.35">
      <c r="A3" t="s">
        <v>123</v>
      </c>
      <c r="B3">
        <v>124000</v>
      </c>
    </row>
    <row r="4" spans="1:4" x14ac:dyDescent="0.35">
      <c r="A4" t="s">
        <v>57</v>
      </c>
      <c r="B4">
        <v>164000</v>
      </c>
    </row>
    <row r="5" spans="1:4" x14ac:dyDescent="0.35">
      <c r="A5" t="s">
        <v>45</v>
      </c>
      <c r="B5">
        <v>305</v>
      </c>
      <c r="C5">
        <v>83</v>
      </c>
      <c r="D5">
        <f>B5*C5</f>
        <v>25315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A9FB-26B3-482C-B06F-E065815B68D7}">
  <dimension ref="A1:D9"/>
  <sheetViews>
    <sheetView workbookViewId="0">
      <selection activeCell="I9" sqref="I9"/>
    </sheetView>
  </sheetViews>
  <sheetFormatPr defaultRowHeight="14.5" x14ac:dyDescent="0.35"/>
  <cols>
    <col min="1" max="1" width="22.1796875" bestFit="1" customWidth="1"/>
  </cols>
  <sheetData>
    <row r="1" spans="1:4" x14ac:dyDescent="0.35">
      <c r="A1" t="s">
        <v>66</v>
      </c>
      <c r="B1">
        <v>58900</v>
      </c>
    </row>
    <row r="2" spans="1:4" x14ac:dyDescent="0.35">
      <c r="A2" t="s">
        <v>67</v>
      </c>
      <c r="B2">
        <v>81242</v>
      </c>
    </row>
    <row r="4" spans="1:4" x14ac:dyDescent="0.35">
      <c r="A4" t="s">
        <v>20</v>
      </c>
      <c r="B4" t="s">
        <v>68</v>
      </c>
    </row>
    <row r="5" spans="1:4" x14ac:dyDescent="0.35">
      <c r="B5">
        <f>190+370+290+290</f>
        <v>1140</v>
      </c>
      <c r="C5">
        <v>83.58</v>
      </c>
      <c r="D5">
        <f>B5*C5</f>
        <v>95281.2</v>
      </c>
    </row>
    <row r="8" spans="1:4" x14ac:dyDescent="0.35">
      <c r="A8" t="s">
        <v>69</v>
      </c>
      <c r="B8">
        <f>D5+B1</f>
        <v>154181.20000000001</v>
      </c>
    </row>
    <row r="9" spans="1:4" x14ac:dyDescent="0.35">
      <c r="A9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2C6B-5C28-4B7A-80D7-415E04E0E3EA}">
  <dimension ref="A1:E13"/>
  <sheetViews>
    <sheetView workbookViewId="0">
      <selection activeCell="A7" sqref="A7"/>
    </sheetView>
  </sheetViews>
  <sheetFormatPr defaultRowHeight="14.5" x14ac:dyDescent="0.35"/>
  <cols>
    <col min="1" max="1" width="28.81640625" bestFit="1" customWidth="1"/>
  </cols>
  <sheetData>
    <row r="1" spans="1:5" x14ac:dyDescent="0.35">
      <c r="A1" t="s">
        <v>71</v>
      </c>
    </row>
    <row r="2" spans="1:5" x14ac:dyDescent="0.35">
      <c r="A2" t="s">
        <v>72</v>
      </c>
    </row>
    <row r="3" spans="1:5" x14ac:dyDescent="0.35">
      <c r="A3" t="s">
        <v>73</v>
      </c>
      <c r="B3" t="s">
        <v>74</v>
      </c>
      <c r="E3" t="s">
        <v>82</v>
      </c>
    </row>
    <row r="4" spans="1:5" x14ac:dyDescent="0.35">
      <c r="A4" t="s">
        <v>75</v>
      </c>
    </row>
    <row r="6" spans="1:5" x14ac:dyDescent="0.35">
      <c r="A6" t="s">
        <v>76</v>
      </c>
    </row>
    <row r="7" spans="1:5" x14ac:dyDescent="0.35">
      <c r="A7" t="s">
        <v>77</v>
      </c>
    </row>
    <row r="8" spans="1:5" x14ac:dyDescent="0.35">
      <c r="A8" t="s">
        <v>78</v>
      </c>
    </row>
    <row r="9" spans="1:5" x14ac:dyDescent="0.35">
      <c r="A9" t="s">
        <v>79</v>
      </c>
    </row>
    <row r="10" spans="1:5" x14ac:dyDescent="0.35">
      <c r="A10" t="s">
        <v>80</v>
      </c>
    </row>
    <row r="13" spans="1:5" x14ac:dyDescent="0.35">
      <c r="A13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34C4-1AA8-47C8-B4C6-16FC99DD50D4}">
  <dimension ref="A1:L11"/>
  <sheetViews>
    <sheetView workbookViewId="0">
      <selection activeCell="H12" sqref="H12"/>
    </sheetView>
  </sheetViews>
  <sheetFormatPr defaultRowHeight="14.5" x14ac:dyDescent="0.35"/>
  <cols>
    <col min="2" max="2" width="14.6328125" bestFit="1" customWidth="1"/>
    <col min="3" max="3" width="12.7265625" bestFit="1" customWidth="1"/>
    <col min="4" max="4" width="12.26953125" bestFit="1" customWidth="1"/>
    <col min="6" max="6" width="18" bestFit="1" customWidth="1"/>
    <col min="8" max="8" width="12.54296875" bestFit="1" customWidth="1"/>
    <col min="9" max="9" width="14.453125" bestFit="1" customWidth="1"/>
    <col min="11" max="11" width="20.6328125" bestFit="1" customWidth="1"/>
    <col min="12" max="12" width="17.453125" bestFit="1" customWidth="1"/>
  </cols>
  <sheetData>
    <row r="1" spans="1:12" x14ac:dyDescent="0.35">
      <c r="A1" t="s">
        <v>86</v>
      </c>
      <c r="B1" t="s">
        <v>89</v>
      </c>
      <c r="C1" t="s">
        <v>92</v>
      </c>
      <c r="D1" t="s">
        <v>93</v>
      </c>
      <c r="E1" t="s">
        <v>94</v>
      </c>
      <c r="F1" t="s">
        <v>96</v>
      </c>
      <c r="G1" t="s">
        <v>97</v>
      </c>
      <c r="H1" t="s">
        <v>98</v>
      </c>
      <c r="I1" t="s">
        <v>100</v>
      </c>
      <c r="J1" t="s">
        <v>104</v>
      </c>
      <c r="K1" t="s">
        <v>107</v>
      </c>
      <c r="L1" t="s">
        <v>108</v>
      </c>
    </row>
    <row r="2" spans="1:12" x14ac:dyDescent="0.35">
      <c r="A2" t="s">
        <v>87</v>
      </c>
      <c r="B2" t="s">
        <v>90</v>
      </c>
      <c r="C2" t="s">
        <v>91</v>
      </c>
      <c r="E2" t="s">
        <v>95</v>
      </c>
      <c r="G2" t="s">
        <v>95</v>
      </c>
      <c r="H2" t="s">
        <v>99</v>
      </c>
      <c r="I2" t="s">
        <v>101</v>
      </c>
      <c r="J2" t="s">
        <v>105</v>
      </c>
      <c r="K2" t="s">
        <v>102</v>
      </c>
      <c r="L2" t="s">
        <v>109</v>
      </c>
    </row>
    <row r="3" spans="1:12" x14ac:dyDescent="0.35">
      <c r="A3" t="s">
        <v>88</v>
      </c>
      <c r="I3" t="s">
        <v>96</v>
      </c>
      <c r="J3" t="s">
        <v>91</v>
      </c>
      <c r="L3" t="s">
        <v>83</v>
      </c>
    </row>
    <row r="4" spans="1:12" x14ac:dyDescent="0.35">
      <c r="I4" t="s">
        <v>102</v>
      </c>
      <c r="J4" t="s">
        <v>106</v>
      </c>
    </row>
    <row r="5" spans="1:12" x14ac:dyDescent="0.35">
      <c r="I5" t="s">
        <v>103</v>
      </c>
    </row>
    <row r="8" spans="1:12" ht="29" x14ac:dyDescent="0.35">
      <c r="A8" t="s">
        <v>110</v>
      </c>
      <c r="B8" t="s">
        <v>112</v>
      </c>
      <c r="C8" t="s">
        <v>114</v>
      </c>
      <c r="D8" t="s">
        <v>116</v>
      </c>
      <c r="E8" t="s">
        <v>119</v>
      </c>
      <c r="F8" s="4" t="s">
        <v>122</v>
      </c>
    </row>
    <row r="9" spans="1:12" ht="25" x14ac:dyDescent="0.45">
      <c r="A9" t="s">
        <v>95</v>
      </c>
      <c r="B9" t="s">
        <v>113</v>
      </c>
      <c r="C9" s="2" t="s">
        <v>115</v>
      </c>
      <c r="D9" t="s">
        <v>117</v>
      </c>
      <c r="E9" s="3" t="s">
        <v>120</v>
      </c>
      <c r="F9" t="s">
        <v>121</v>
      </c>
    </row>
    <row r="10" spans="1:12" x14ac:dyDescent="0.35">
      <c r="A10" t="s">
        <v>40</v>
      </c>
      <c r="D10" t="s">
        <v>118</v>
      </c>
      <c r="E10" t="s">
        <v>121</v>
      </c>
    </row>
    <row r="11" spans="1:12" x14ac:dyDescent="0.35">
      <c r="A11" t="s">
        <v>111</v>
      </c>
      <c r="D11" t="s">
        <v>111</v>
      </c>
    </row>
  </sheetData>
  <hyperlinks>
    <hyperlink ref="F8" r:id="rId1" tooltip="ANDREESSEN HOROWITZ" display="https://www.cypherhunter.com/en/p/andreessen-horowitz/" xr:uid="{6EBD5383-82E8-4218-8FB4-CB89826EA8F4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31A5-D8D3-444F-B601-D138DCE9D3FA}">
  <dimension ref="A3:A10"/>
  <sheetViews>
    <sheetView workbookViewId="0">
      <selection activeCell="L13" sqref="L13"/>
    </sheetView>
  </sheetViews>
  <sheetFormatPr defaultRowHeight="14.5" x14ac:dyDescent="0.35"/>
  <sheetData>
    <row r="3" spans="1:1" x14ac:dyDescent="0.35">
      <c r="A3" t="s">
        <v>47</v>
      </c>
    </row>
    <row r="6" spans="1:1" x14ac:dyDescent="0.35">
      <c r="A6" t="s">
        <v>48</v>
      </c>
    </row>
    <row r="10" spans="1:1" x14ac:dyDescent="0.35">
      <c r="A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smallcase</vt:lpstr>
      <vt:lpstr>high</vt:lpstr>
      <vt:lpstr>blue chip</vt:lpstr>
      <vt:lpstr>ultra</vt:lpstr>
      <vt:lpstr>summary</vt:lpstr>
      <vt:lpstr>coindcx</vt:lpstr>
      <vt:lpstr>research</vt:lpstr>
      <vt:lpstr>vc</vt:lpstr>
      <vt:lpstr>coins monitor</vt:lpstr>
      <vt:lpstr>low</vt:lpstr>
      <vt:lpstr>to buy</vt:lpstr>
      <vt:lpstr>ultra 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Balakrishna, Banuprakash</dc:creator>
  <cp:lastModifiedBy>Balakrishna, Banuprakash</cp:lastModifiedBy>
  <dcterms:created xsi:type="dcterms:W3CDTF">2022-07-09T06:54:26Z</dcterms:created>
  <dcterms:modified xsi:type="dcterms:W3CDTF">2022-08-25T06:07:15Z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2022-07-09T06:54:26Z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e7f5bcbe-886d-4ed3-aa26-1a0428ba87b1</vt:lpwstr>
  </property>
  <property fmtid="{D5CDD505-2E9C-101B-9397-08002B2CF9AE}" pid="8" name="MSIP_Label_d546e5e1-5d42-4630-bacd-c69bfdcbd5e8_ContentBits">
    <vt:lpwstr>0</vt:lpwstr>
  </property>
</Properties>
</file>