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H:\LEARN\NAM3_HK2\PTUDWEB\PTUDW-CNTN2014-Nhom10\Final-Project\"/>
    </mc:Choice>
  </mc:AlternateContent>
  <bookViews>
    <workbookView xWindow="0" yWindow="0" windowWidth="20490" windowHeight="7530" activeTab="2"/>
  </bookViews>
  <sheets>
    <sheet name="HuongDan" sheetId="8" r:id="rId1"/>
    <sheet name="PhanCong" sheetId="16" r:id="rId2"/>
    <sheet name="MinhChung_1412170" sheetId="18" r:id="rId3"/>
    <sheet name="MinhChung_1412209" sheetId="19" r:id="rId4"/>
    <sheet name="MinhChung_1412661" sheetId="20" r:id="rId5"/>
    <sheet name="TongHop_YeuCauChucNang" sheetId="4" r:id="rId6"/>
    <sheet name="TongHop_YeuCauKyThuat" sheetId="5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7" i="5"/>
  <c r="E8" i="5"/>
  <c r="E9" i="5"/>
  <c r="E10" i="5"/>
  <c r="E11" i="5"/>
  <c r="E12" i="5"/>
  <c r="E13" i="5"/>
  <c r="E14" i="5"/>
  <c r="E15" i="5"/>
  <c r="E17" i="5"/>
  <c r="E18" i="5"/>
  <c r="E19" i="5"/>
  <c r="E20" i="5"/>
  <c r="E22" i="5"/>
  <c r="E23" i="5"/>
  <c r="E25" i="5"/>
  <c r="E1" i="5"/>
  <c r="D5" i="5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2" i="5"/>
  <c r="D23" i="5"/>
  <c r="D25" i="5"/>
  <c r="D1" i="5"/>
  <c r="C5" i="5"/>
  <c r="C7" i="5"/>
  <c r="C8" i="5"/>
  <c r="C9" i="5"/>
  <c r="C10" i="5"/>
  <c r="C11" i="5"/>
  <c r="C12" i="5"/>
  <c r="C13" i="5"/>
  <c r="C14" i="5"/>
  <c r="C15" i="5"/>
  <c r="C17" i="5"/>
  <c r="C18" i="5"/>
  <c r="C19" i="5"/>
  <c r="C20" i="5"/>
  <c r="C22" i="5"/>
  <c r="C23" i="5"/>
  <c r="C25" i="5"/>
  <c r="C1" i="5"/>
  <c r="F5" i="16"/>
  <c r="C4" i="4"/>
  <c r="F6" i="16"/>
  <c r="C5" i="4"/>
  <c r="F7" i="16"/>
  <c r="C6" i="4"/>
  <c r="F8" i="16"/>
  <c r="C7" i="4"/>
  <c r="F9" i="16"/>
  <c r="C8" i="4"/>
  <c r="F11" i="16"/>
  <c r="C10" i="4"/>
  <c r="F12" i="16"/>
  <c r="C11" i="4"/>
  <c r="F13" i="16"/>
  <c r="C12" i="4"/>
  <c r="F14" i="16"/>
  <c r="C13" i="4"/>
  <c r="F16" i="16"/>
  <c r="C15" i="4"/>
  <c r="F17" i="16"/>
  <c r="C16" i="4"/>
  <c r="F18" i="16"/>
  <c r="C17" i="4"/>
  <c r="F19" i="16"/>
  <c r="C18" i="4"/>
  <c r="F21" i="16"/>
  <c r="C20" i="4"/>
  <c r="F22" i="16"/>
  <c r="C21" i="4"/>
  <c r="F23" i="16"/>
  <c r="C22" i="4"/>
  <c r="F24" i="16"/>
  <c r="C23" i="4"/>
  <c r="F25" i="16"/>
  <c r="C24" i="4"/>
  <c r="F27" i="16"/>
  <c r="C26" i="4"/>
  <c r="F28" i="16"/>
  <c r="C27" i="4"/>
  <c r="F29" i="16"/>
  <c r="C28" i="4"/>
  <c r="C1" i="4"/>
  <c r="D1" i="20"/>
  <c r="C1" i="20"/>
  <c r="D1" i="19"/>
  <c r="C1" i="19"/>
  <c r="C1" i="18"/>
  <c r="D1" i="18"/>
  <c r="D2" i="16"/>
  <c r="E2" i="16"/>
  <c r="F2" i="16"/>
  <c r="B1" i="4"/>
  <c r="E3" i="5"/>
  <c r="D3" i="5"/>
  <c r="C3" i="5"/>
  <c r="B1" i="5"/>
  <c r="D3" i="18"/>
  <c r="D3" i="20"/>
  <c r="D3" i="19"/>
  <c r="B1" i="20"/>
  <c r="B1" i="19"/>
  <c r="B1" i="18"/>
  <c r="C2" i="16"/>
</calcChain>
</file>

<file path=xl/sharedStrings.xml><?xml version="1.0" encoding="utf-8"?>
<sst xmlns="http://schemas.openxmlformats.org/spreadsheetml/2006/main" count="320" uniqueCount="143">
  <si>
    <t>Tech01</t>
  </si>
  <si>
    <t>Tech02</t>
  </si>
  <si>
    <t>Tech03</t>
  </si>
  <si>
    <t>Tech04</t>
  </si>
  <si>
    <t>Tech05</t>
  </si>
  <si>
    <t>Triển khai hệ thống lên Internet thông qua Host miễn phí</t>
  </si>
  <si>
    <t>Mã mục tiêu</t>
  </si>
  <si>
    <t>Mục tiêu Công nghệ và Kỹ thuật</t>
  </si>
  <si>
    <t>Đăng ký tài khoản</t>
  </si>
  <si>
    <t>Đăng nhập/Đăng xuất</t>
  </si>
  <si>
    <t>Hiển thị danh sách loại sản phẩm</t>
  </si>
  <si>
    <t>Hiển thị thông tin chi tiết của sản phẩm</t>
  </si>
  <si>
    <t>Tìm kiếm sản phẩm theo nhiều tiêu chí</t>
  </si>
  <si>
    <t>Thanh toán trực tuyến</t>
  </si>
  <si>
    <t>Quản lý dữ liệu (Thêm/Xoá/Sửa)</t>
  </si>
  <si>
    <t>Phân quyền, chỉ cho phép người dùng sử dụng chức năng theo đúng quyền hạn đăng nhập</t>
  </si>
  <si>
    <t>Phân trang dữ liệu</t>
  </si>
  <si>
    <t>Giải thích</t>
  </si>
  <si>
    <t>Đọc dữ liệu từ CSDL</t>
  </si>
  <si>
    <t>Không có minh chứng cụ thể cho mục tiêu cần đạt được</t>
  </si>
  <si>
    <t>Tìm kiếm dữ liệu từ CSDL theo nhiều tiêu chí</t>
  </si>
  <si>
    <t>Áp dụng được kỹ thuật cài đặt cho đô án nhưng chạy chưa được, hoặc chạy còn lỗi, hoặc chỉ đáp ứng dưới 50%  yêu cầu bắt buộc</t>
  </si>
  <si>
    <t>Áp dụng được kỹ thuật và cài đặt cho đồ án nhưng chỉ ở mức độ đơn giản, chưa hoàn thiện, hoặc chỉ đáp ứng dưới 75% yêu cầu bắt buộc</t>
  </si>
  <si>
    <t>Hướng dẫn</t>
  </si>
  <si>
    <t>Áp dụng được kỹ thuật và cài đặt cho đồ án và chạy được hợp lý, đáp ứng 100% yêu cầu bắt buộc</t>
  </si>
  <si>
    <t>Mã nhóm</t>
  </si>
  <si>
    <t>Chỉ cài đặt được website giới thiệu sản phẩm (Xem, tìm kiếm thông tin, chưa có quản lý thông tin)</t>
  </si>
  <si>
    <t>Nhóm chức năng Giới thiệu thông tin sản phẩm</t>
  </si>
  <si>
    <t>Nhóm chức năng Quản lý thông tin</t>
  </si>
  <si>
    <t>Nhóm chức năng Bảo mật, phân quyền, quản lý thông tin người dùng</t>
  </si>
  <si>
    <t>Chia sẽ, Like sản phẩm sử dụng các dịch vụ Social Network</t>
  </si>
  <si>
    <t>Quản lý tài khoản (Thêm/Xoá/Sửa)</t>
  </si>
  <si>
    <t>Quản lý tài khoản (Phân quyền tài khoản/Khoá tài khoản)</t>
  </si>
  <si>
    <t>Thay đổi/Làm mới/Quên mật khẩu</t>
  </si>
  <si>
    <t>Hình thức nộp Checklist</t>
  </si>
  <si>
    <t>STT</t>
  </si>
  <si>
    <t>% hoàn tất</t>
  </si>
  <si>
    <t>A</t>
  </si>
  <si>
    <t>Tên chức năng</t>
  </si>
  <si>
    <t>Tên file nộp</t>
  </si>
  <si>
    <t>Deadline</t>
  </si>
  <si>
    <t>B</t>
  </si>
  <si>
    <t>Yêu cầu chức năng</t>
  </si>
  <si>
    <t>C</t>
  </si>
  <si>
    <t>D</t>
  </si>
  <si>
    <t>Nhóm Chức năng nghiệp vụ thanh toán trực tuyến</t>
  </si>
  <si>
    <t>Quản lý tài nguyên đồ án trên GIT</t>
  </si>
  <si>
    <t>Sử dụng View Engine</t>
  </si>
  <si>
    <t>Thiết kế và xử lý Routing</t>
  </si>
  <si>
    <t>Mỗi SV có minh chứng thể hiện các Task của đồ án trên GIT</t>
  </si>
  <si>
    <t>Mỗi SV tự triển khai đồ án trên 1 host cá nhân của mình</t>
  </si>
  <si>
    <t>Giỏ hàng</t>
  </si>
  <si>
    <t>Thống kê doanh thu</t>
  </si>
  <si>
    <t>Theo dõi, cập nhật trạng thái đơn hàng</t>
  </si>
  <si>
    <t>Quản lý thông tin khác liên quan sản phẩm (Thêm/Xoá/Sửa loại sản phẩm...)</t>
  </si>
  <si>
    <t>Quản lý thông tin sản phẩm (Thêm/Xoá/Sửa, cho phép Upload Hình sản phẩm)</t>
  </si>
  <si>
    <t>E</t>
  </si>
  <si>
    <t>Quản lý Đơn hàng (Thêm/Xoá/Sửa)</t>
  </si>
  <si>
    <t>Các kỹ thuật phía Back-End</t>
  </si>
  <si>
    <t>Xử lý Phân quyền, chỉ cho phép người dùng sử dụng chức năng theo đúng quyền hạn đăng nhập</t>
  </si>
  <si>
    <t>Các kỹ thuật liên quan CSDL (SQL hoặc NoSQL)</t>
  </si>
  <si>
    <t>Các kỹ thuật liên quan API mạng xã hội</t>
  </si>
  <si>
    <t>Xử lý lỗi ngoại lệ 404, 500, …</t>
  </si>
  <si>
    <t>Minh chứng</t>
  </si>
  <si>
    <t>Kiểm tra tính đúng đắn dữ liệu nhập từ người dùng phía Server trên ít nhất 2 chức năng của đồ án</t>
  </si>
  <si>
    <t>Khai thác được ít nhất 1 API kết nối đến các dịch vụ của Mạng xã hội. Vd: Login, Like, Share… của Facebook, Google Plus, Twitter…</t>
  </si>
  <si>
    <t>Khai thác được ít nhất 1 API của các dịch vụ thanh toán trực tuyến hiện có. Vd: Paypal, Bảo Kim, Ngân lượng, Stripe…</t>
  </si>
  <si>
    <t>Liệt kê chức năng cài đặt</t>
  </si>
  <si>
    <t>Liệt kê view cài đặt</t>
  </si>
  <si>
    <t>Liệt kê routing cài đặt</t>
  </si>
  <si>
    <t>Liệt kê minh chứng</t>
  </si>
  <si>
    <t>Link Host cá nhân</t>
  </si>
  <si>
    <t>Mỗi SV đánh giá Tỉ lệ % hoàn thành và liệt kê Minh chứng cụ thể</t>
  </si>
  <si>
    <t>Cài đặt ít nhất 1 chức năng sử dụng Cookie hoặc Session trong đồ án. Vd: Lưu thông tin người dùng phía client (password, contact…), thống kê số người dùng trực tuyến, thống kê số người dùng ghé thăm, giỏ hàng…</t>
  </si>
  <si>
    <t>Cài đặt 1 kỹ thuật trong nhóm Upload, Import, hoặc Export</t>
  </si>
  <si>
    <t>GV Chấm</t>
  </si>
  <si>
    <t>Áp dụng một chiến lược xử lý đăng nhập, đăng xuất, bảo mật mật khẩu người dùng (mã hoá mật khẩu)</t>
  </si>
  <si>
    <t>Cài đặt chức năng gửi Email trên ít nhất 1 chức năng của đồ án. Vd: gửi email trong xác nhận đăng ký tài khoản mới, quên mật khẩu/reset mật khẩu, thông báo đặt hàng thành công…</t>
  </si>
  <si>
    <t>Hiển thi danh sách sản phẩm theo điều kiện lọc (Theo danh mục, khuyến mãi, hot...)</t>
  </si>
  <si>
    <t xml:space="preserve">Điểm tối đa Yêu cầu chức năng sẽ phụ thuộc vào Mức độ hoàn thiện của Ứng dụng </t>
  </si>
  <si>
    <t>Cài đặt website giới thiệu sản phẩm, cho phép thanh toán trực tuyến</t>
  </si>
  <si>
    <t>Cài đặt website giới thiệu sản phẩm, cho phép thanh toán trực tuyến, cho phép quản lý thông tin trên website</t>
  </si>
  <si>
    <t>Cài đặt website giới thiệu sản phẩm, cho phép thanh toán trực tuyến, cho phép quản lý thông tin trên website, bảo mật, phân quyền, quản lý người dùng</t>
  </si>
  <si>
    <t>YeuCauChucNang</t>
  </si>
  <si>
    <t>YeuCauKyThuat</t>
  </si>
  <si>
    <t>Áp dụng được kỹ thuật cài đặt cho đô án nhưng chạy chưa được, hoặc chạy còn lỗi, hoặc chỉ đáp ứng dưới 25%  yêu cầu bắt buộc</t>
  </si>
  <si>
    <t>Thời gian</t>
  </si>
  <si>
    <t>Nội dung</t>
  </si>
  <si>
    <t>10 phút</t>
  </si>
  <si>
    <t>10 phút x 3</t>
  </si>
  <si>
    <t>Web tĩnh</t>
  </si>
  <si>
    <t>Điểm yêu cầu kỹ thuật thể hiện mức độ đóng góp và đáp ứng yêu cầu của mỗi cá nhân</t>
  </si>
  <si>
    <t>Nhóm tự đánh giá YeuCauChucNang theo thang điểm, Demo tóm tắt tổng quan các chức năng của đồ án</t>
  </si>
  <si>
    <t>Ghi chú</t>
  </si>
  <si>
    <t>SV nên chuẩn bị sẵn 3G để kết nối mạng khi cần thiết</t>
  </si>
  <si>
    <t>Điều kiện cần</t>
  </si>
  <si>
    <t>Điều kiện bắt buộc</t>
  </si>
  <si>
    <t>SV nên chuẩn bị sẵn kịch bản demo cho GV</t>
  </si>
  <si>
    <t>Kịch bản chấm vấn đáp mỗi nhóm</t>
  </si>
  <si>
    <t>MaNhom_MSSV1_MSSV2_MSSV3.xlsx</t>
  </si>
  <si>
    <t>Nhóm</t>
  </si>
  <si>
    <t>Nhóm phải nộp Checklist trên moodle theo deadline. Nhóm ko có file checklist sẽ ko được chấm điểm.</t>
  </si>
  <si>
    <t>Mỗi SV phải ký tên vào danh sách của GV. SV ko ký tên sẽ không có điểm cuối kỳ.</t>
  </si>
  <si>
    <t>PhanCong</t>
  </si>
  <si>
    <t>MinhChung_MSSV</t>
  </si>
  <si>
    <t>Nhóm nhập thông tin Mã nhóm, danh sách MSSV sắp xếp theo thứ tự tăng dần, đánh giá tỉ lệ % hoàn thành theo phân công thực tế trong đồ án (có thể phân rã thành nhiều chức năng con, chi tiết)</t>
  </si>
  <si>
    <t>Mỗi SV tự đánh giá và thể hiện minh chứng Yêu cầu kỹ thuật của riêng mình: Tỉ lệ % hoàn thành, liệt kê Minh chứng cụ thể</t>
  </si>
  <si>
    <t>Tổng điểm cá nhân = Điểm YeuCauKyThuat (minh chứng cá nhân) + Điểm YeuCauChucNang (phân công nhóm)</t>
  </si>
  <si>
    <t>Nhóm phải in hard-copy checklist (In sheet PhanCong và các sheet MinhChung_MSSV) và nộp cho GV vào đầu buổi vấn đáp</t>
  </si>
  <si>
    <t>Mỗi SV tự đánh giá YeuCauKyThuat theo thang điểm, trình bày minh chứng của mình trong đồ án</t>
  </si>
  <si>
    <t>Giao diện đẹp, tiện dụng</t>
  </si>
  <si>
    <t>SV tự bổ sung thêm (nếu có)</t>
  </si>
  <si>
    <t>Yêu cầu khác (nếu có)</t>
  </si>
  <si>
    <t>Nội dung, hình ảnh phong phú, hợp lý (giống thực tế, có ít nhất 3 loại sản phẩm, mỗi loại có ít nhất 10 sản phẩm)</t>
  </si>
  <si>
    <t>SV chỉ nhập thông tin vào Sheet "PhanCong" và các Sheet "MinhChung_MSSV" (nhập  những mục chữ màu xanh)</t>
  </si>
  <si>
    <t>% hoàn thành</t>
  </si>
  <si>
    <t>Xem thông báo</t>
  </si>
  <si>
    <t>Một chức năng có thể có nhiều giao diện, hoặc 1 giao diện có thể bao gồm nhiều chức năng</t>
  </si>
  <si>
    <t>Tổng tỉ lệ % phân công cho một chức năng của tất cả các  thành viên trong nhóm không được vượt quá 100%</t>
  </si>
  <si>
    <t>Nhóm lưu ý phân công công việc hợp lý cho tất cả các thành viên</t>
  </si>
  <si>
    <t>Đọc và hiển thị dữ liệu từ CSDL theo dạng lưới/chi tiết/dạng danh sách</t>
  </si>
  <si>
    <t>Sắp xếp, Phân trang dữ liệu</t>
  </si>
  <si>
    <t>Nhóm 10</t>
  </si>
  <si>
    <t>1412170</t>
  </si>
  <si>
    <t>1412209</t>
  </si>
  <si>
    <t>1412661</t>
  </si>
  <si>
    <t>Số lần commit trên nhánh master: 31
Link: https://github.com/ttbhanh/PTUDW-CNTN2014-Nhom10/graphs/contributors</t>
  </si>
  <si>
    <t>Số lần commit trên nhánh master: 87
Link: https://github.com/ttbhanh/PTUDW-CNTN2014-Nhom10/graphs/contributors</t>
  </si>
  <si>
    <t>Hiển thị danh sách sản phẩm theo danh mục sản phẩm.
Giao diện trang thông tin chi tiết sản phẩm.</t>
  </si>
  <si>
    <t>Giao diện từng phần cho trang web includes (header, footer, sidebar, search).
Giao diện trang chủ.</t>
  </si>
  <si>
    <t>Trang xử lý lỗi 404.
Trang hiển thị kết quả tìm kiếm.</t>
  </si>
  <si>
    <t>Routing danh sách sản phẩm theo danh mục: "/category/:slug"
Routing thông tin chi tiết sản phẩm: "/product/:slug"</t>
  </si>
  <si>
    <t>Routing trang chủ: "/"
Routing tìm kiếm: "/search"</t>
  </si>
  <si>
    <t>Routing : "*"</t>
  </si>
  <si>
    <t>API Like, share thông tin sản phẩm qua Facebook</t>
  </si>
  <si>
    <t>API Like, share thông tin sản phẩm qua Google Plus.</t>
  </si>
  <si>
    <t>API Like, share thông tin sản phẩm qua Twitter.</t>
  </si>
  <si>
    <t xml:space="preserve">
Đọc và hiển thị danh sách sản phẩm theo danh mục sản phẩm.
Đọc và hiển thị thông tin chi tiết sản phẩm.</t>
  </si>
  <si>
    <t>Tìm kiếm sản phẩm theo danh mục hay theo giá sản phẩm</t>
  </si>
  <si>
    <t>Đọc và hiển thị danh sách danh mục sản phẩm (Categories).
Đọc tên danh mục sản phẩm.</t>
  </si>
  <si>
    <t>Đọc và hiển thị danh sách sản phẩm mới và sản phẩm khuyến mãi cho trang chủ.</t>
  </si>
  <si>
    <t>Xử lý lỗi ngoại lệ 404.</t>
  </si>
  <si>
    <t>Số lần commit trên nhánh master: 32
Link: https://github.com/ttbhanh/PTUDW-CNTN2014-Nhom10/graphs/contributors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</si>
</sst>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</font>
    <font>
      <b/>
      <sz val="10"/>
      <color rgb="FFC45911"/>
      <name val="Tahoma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Tahoma"/>
    </font>
    <font>
      <sz val="11"/>
      <color rgb="FFFF0000"/>
      <name val="Calibri"/>
      <scheme val="minor"/>
    </font>
    <font>
      <sz val="10"/>
      <color rgb="FF000000"/>
      <name val="Tahoma"/>
      <family val="2"/>
    </font>
    <font>
      <b/>
      <sz val="10"/>
      <color theme="8"/>
      <name val="Tahoma"/>
    </font>
    <font>
      <sz val="10"/>
      <color theme="8"/>
      <name val="Tahoma"/>
      <family val="2"/>
    </font>
    <font>
      <b/>
      <sz val="12"/>
      <color rgb="FFFF0000"/>
      <name val="Calibri"/>
      <scheme val="minor"/>
    </font>
    <font>
      <sz val="9"/>
      <color rgb="FF0070C0"/>
      <name val="Tahoma"/>
    </font>
    <font>
      <sz val="11"/>
      <color rgb="FF0070C0"/>
      <name val="Calibri"/>
      <scheme val="minor"/>
    </font>
    <font>
      <sz val="8"/>
      <name val="Calibri"/>
      <family val="2"/>
      <scheme val="minor"/>
    </font>
    <font>
      <sz val="9"/>
      <color theme="8"/>
      <name val="Tahoma"/>
    </font>
    <font>
      <b/>
      <sz val="11"/>
      <color theme="8"/>
      <name val="Calibri"/>
      <scheme val="minor"/>
    </font>
    <font>
      <sz val="10"/>
      <color rgb="FF4472C4"/>
      <name val="Tahoma"/>
      <family val="2"/>
    </font>
    <font>
      <sz val="10"/>
      <color rgb="FF4472C4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FFD966"/>
      </bottom>
      <diagonal/>
    </border>
    <border>
      <left/>
      <right style="medium">
        <color rgb="FFFFD966"/>
      </right>
      <top/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/>
      <right style="medium">
        <color rgb="FFFFD966"/>
      </right>
      <top/>
      <bottom/>
      <diagonal/>
    </border>
    <border>
      <left style="medium">
        <color rgb="FFFFD966"/>
      </left>
      <right/>
      <top style="medium">
        <color rgb="FFFFD966"/>
      </top>
      <bottom style="medium">
        <color rgb="FFFFD966"/>
      </bottom>
      <diagonal/>
    </border>
    <border>
      <left/>
      <right/>
      <top style="medium">
        <color rgb="FFFFD966"/>
      </top>
      <bottom style="medium">
        <color rgb="FFFFD966"/>
      </bottom>
      <diagonal/>
    </border>
    <border>
      <left/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/>
      <top/>
      <bottom style="medium">
        <color rgb="FFFFD966"/>
      </bottom>
      <diagonal/>
    </border>
    <border>
      <left style="medium">
        <color rgb="FFFFD966"/>
      </left>
      <right/>
      <top style="thick">
        <color rgb="FFFFD966"/>
      </top>
      <bottom style="medium">
        <color rgb="FFFFD966"/>
      </bottom>
      <diagonal/>
    </border>
    <border>
      <left/>
      <right/>
      <top style="thick">
        <color rgb="FFFFD966"/>
      </top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 style="medium">
        <color rgb="FFFFD966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3" fillId="3" borderId="1" xfId="0" applyFont="1" applyFill="1" applyBorder="1" applyAlignment="1">
      <alignment horizontal="justify" vertical="center" wrapText="1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 applyAlignment="1"/>
    <xf numFmtId="0" fontId="0" fillId="0" borderId="0" xfId="0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9" fillId="0" borderId="0" xfId="0" applyFont="1" applyBorder="1" applyAlignment="1">
      <alignment horizontal="justify" vertical="center" wrapText="1"/>
    </xf>
    <xf numFmtId="0" fontId="0" fillId="0" borderId="0" xfId="0" applyFont="1" applyBorder="1" applyAlignment="1">
      <alignment horizontal="center"/>
    </xf>
    <xf numFmtId="0" fontId="13" fillId="0" borderId="2" xfId="0" applyFont="1" applyBorder="1" applyAlignment="1">
      <alignment horizontal="left" vertical="center" wrapText="1"/>
    </xf>
    <xf numFmtId="9" fontId="9" fillId="0" borderId="0" xfId="13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/>
    <xf numFmtId="0" fontId="9" fillId="6" borderId="0" xfId="0" applyFont="1" applyFill="1" applyBorder="1" applyAlignment="1">
      <alignment horizontal="center" vertical="center" wrapText="1"/>
    </xf>
    <xf numFmtId="9" fontId="0" fillId="6" borderId="0" xfId="13" applyFont="1" applyFill="1" applyBorder="1"/>
    <xf numFmtId="0" fontId="2" fillId="5" borderId="4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  <xf numFmtId="9" fontId="2" fillId="4" borderId="11" xfId="13" applyFont="1" applyFill="1" applyBorder="1" applyAlignment="1">
      <alignment horizontal="center" vertical="center" wrapText="1"/>
    </xf>
    <xf numFmtId="9" fontId="1" fillId="0" borderId="2" xfId="13" applyFont="1" applyFill="1" applyBorder="1" applyAlignment="1">
      <alignment horizontal="center" vertical="center" wrapText="1"/>
    </xf>
    <xf numFmtId="9" fontId="2" fillId="4" borderId="7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 wrapText="1"/>
    </xf>
    <xf numFmtId="9" fontId="2" fillId="4" borderId="8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/>
    </xf>
    <xf numFmtId="9" fontId="15" fillId="0" borderId="0" xfId="13" applyFont="1" applyBorder="1" applyAlignment="1">
      <alignment horizontal="center" vertical="center" wrapText="1"/>
    </xf>
    <xf numFmtId="9" fontId="16" fillId="0" borderId="0" xfId="13" applyFont="1" applyBorder="1" applyAlignment="1">
      <alignment horizontal="center"/>
    </xf>
    <xf numFmtId="9" fontId="16" fillId="6" borderId="0" xfId="13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/>
    </xf>
    <xf numFmtId="0" fontId="0" fillId="0" borderId="0" xfId="0" applyFont="1" applyAlignment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0" fillId="0" borderId="0" xfId="0" applyFont="1" applyAlignment="1">
      <alignment horizontal="center"/>
    </xf>
    <xf numFmtId="0" fontId="19" fillId="0" borderId="0" xfId="0" applyFont="1"/>
    <xf numFmtId="0" fontId="3" fillId="3" borderId="0" xfId="0" applyFont="1" applyFill="1" applyBorder="1" applyAlignment="1">
      <alignment vertical="center" wrapText="1"/>
    </xf>
    <xf numFmtId="9" fontId="12" fillId="4" borderId="11" xfId="13" applyFont="1" applyFill="1" applyBorder="1" applyAlignment="1">
      <alignment horizontal="center" vertical="center" wrapText="1"/>
    </xf>
    <xf numFmtId="9" fontId="13" fillId="0" borderId="2" xfId="13" applyFont="1" applyFill="1" applyBorder="1" applyAlignment="1">
      <alignment horizontal="center" vertical="center" wrapText="1"/>
    </xf>
    <xf numFmtId="9" fontId="12" fillId="4" borderId="7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 wrapText="1"/>
    </xf>
    <xf numFmtId="9" fontId="12" fillId="4" borderId="8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horizontal="left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0" fontId="10" fillId="0" borderId="0" xfId="0" applyFont="1"/>
    <xf numFmtId="9" fontId="15" fillId="6" borderId="0" xfId="13" applyFont="1" applyFill="1" applyBorder="1" applyAlignment="1">
      <alignment horizontal="center" vertical="center" wrapText="1"/>
    </xf>
    <xf numFmtId="9" fontId="16" fillId="0" borderId="0" xfId="13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9" fontId="0" fillId="0" borderId="0" xfId="13" applyFont="1" applyAlignment="1">
      <alignment horizontal="center"/>
    </xf>
    <xf numFmtId="9" fontId="0" fillId="7" borderId="0" xfId="13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9" fontId="6" fillId="0" borderId="0" xfId="13" applyFont="1" applyAlignment="1">
      <alignment horizontal="center"/>
    </xf>
    <xf numFmtId="0" fontId="21" fillId="0" borderId="2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3" builtinId="5"/>
  </cellStyles>
  <dxfs count="8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F29" totalsRowShown="0" headerRowDxfId="7">
  <autoFilter ref="A3:F29"/>
  <tableColumns count="6">
    <tableColumn id="1" name="STT" dataDxfId="6"/>
    <tableColumn id="2" name="Tên chức năng" dataDxfId="5"/>
    <tableColumn id="3" name="1412170" dataDxfId="4" dataCellStyle="Percent"/>
    <tableColumn id="4" name="1412209" dataDxfId="3" dataCellStyle="Percent"/>
    <tableColumn id="5" name="1412661" dataDxfId="2" dataCellStyle="Percent"/>
    <tableColumn id="6" name="% hoàn tấ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C28" totalsRowShown="0">
  <autoFilter ref="A2:C28"/>
  <tableColumns count="3">
    <tableColumn id="1" name="STT" dataDxfId="1"/>
    <tableColumn id="2" name="Yêu cầu chức năng"/>
    <tableColumn id="3" name="% hoàn thành" dataDxfId="0" dataCellStyle="Percent">
      <calculatedColumnFormula>PhanCong!F4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2"/>
  <sheetViews>
    <sheetView zoomScale="150" zoomScaleNormal="150" zoomScalePageLayoutView="150" workbookViewId="0">
      <selection activeCell="C22" sqref="C22"/>
    </sheetView>
  </sheetViews>
  <sheetFormatPr defaultColWidth="11.42578125" defaultRowHeight="15" x14ac:dyDescent="0.25"/>
  <sheetData>
    <row r="1" spans="1:9" x14ac:dyDescent="0.25">
      <c r="A1" s="5" t="s">
        <v>23</v>
      </c>
      <c r="B1" s="2" t="s">
        <v>114</v>
      </c>
    </row>
    <row r="2" spans="1:9" x14ac:dyDescent="0.25">
      <c r="B2" s="54" t="s">
        <v>103</v>
      </c>
      <c r="C2" t="s">
        <v>105</v>
      </c>
    </row>
    <row r="3" spans="1:9" x14ac:dyDescent="0.25">
      <c r="B3" s="54" t="s">
        <v>104</v>
      </c>
      <c r="C3" t="s">
        <v>106</v>
      </c>
    </row>
    <row r="5" spans="1:9" x14ac:dyDescent="0.25">
      <c r="A5" s="5" t="s">
        <v>17</v>
      </c>
      <c r="B5" s="2" t="s">
        <v>107</v>
      </c>
      <c r="C5" s="2"/>
      <c r="E5" s="4"/>
      <c r="F5" s="4"/>
      <c r="G5" s="4"/>
      <c r="H5" s="4"/>
      <c r="I5" s="4"/>
    </row>
    <row r="6" spans="1:9" x14ac:dyDescent="0.25">
      <c r="B6" s="53" t="s">
        <v>84</v>
      </c>
      <c r="C6" s="2" t="s">
        <v>91</v>
      </c>
      <c r="D6" s="3"/>
      <c r="E6" s="3"/>
      <c r="F6" s="3"/>
      <c r="G6" s="3"/>
      <c r="H6" s="3"/>
    </row>
    <row r="7" spans="1:9" x14ac:dyDescent="0.25">
      <c r="B7" s="7">
        <v>0</v>
      </c>
      <c r="C7" s="3" t="s">
        <v>19</v>
      </c>
      <c r="D7" s="6"/>
      <c r="E7" s="6"/>
      <c r="F7" s="6"/>
      <c r="G7" s="6"/>
      <c r="H7" s="6"/>
    </row>
    <row r="8" spans="1:9" x14ac:dyDescent="0.25">
      <c r="B8" s="7">
        <v>0.5</v>
      </c>
      <c r="C8" s="6" t="s">
        <v>85</v>
      </c>
      <c r="D8" s="6"/>
      <c r="E8" s="6"/>
      <c r="F8" s="6"/>
      <c r="G8" s="6"/>
      <c r="H8" s="6"/>
    </row>
    <row r="9" spans="1:9" x14ac:dyDescent="0.25">
      <c r="B9" s="7">
        <v>1</v>
      </c>
      <c r="C9" s="6" t="s">
        <v>21</v>
      </c>
      <c r="D9" s="6"/>
      <c r="E9" s="6"/>
      <c r="F9" s="6"/>
      <c r="G9" s="6"/>
      <c r="H9" s="6"/>
    </row>
    <row r="10" spans="1:9" ht="14.1" customHeight="1" x14ac:dyDescent="0.25">
      <c r="B10" s="7">
        <v>1.5</v>
      </c>
      <c r="C10" s="6" t="s">
        <v>22</v>
      </c>
      <c r="D10" s="6"/>
      <c r="E10" s="6"/>
      <c r="F10" s="6"/>
      <c r="G10" s="6"/>
      <c r="H10" s="6"/>
    </row>
    <row r="11" spans="1:9" ht="14.1" customHeight="1" x14ac:dyDescent="0.25">
      <c r="B11" s="7">
        <v>2</v>
      </c>
      <c r="C11" s="6" t="s">
        <v>24</v>
      </c>
      <c r="D11" s="6"/>
      <c r="E11" s="6"/>
      <c r="F11" s="6"/>
      <c r="G11" s="6"/>
      <c r="H11" s="6"/>
    </row>
    <row r="12" spans="1:9" x14ac:dyDescent="0.25">
      <c r="B12" s="54" t="s">
        <v>83</v>
      </c>
      <c r="C12" s="9" t="s">
        <v>79</v>
      </c>
    </row>
    <row r="13" spans="1:9" x14ac:dyDescent="0.25">
      <c r="B13" s="7">
        <v>0</v>
      </c>
      <c r="C13" s="55" t="s">
        <v>90</v>
      </c>
    </row>
    <row r="14" spans="1:9" x14ac:dyDescent="0.25">
      <c r="B14" s="7">
        <v>5</v>
      </c>
      <c r="C14" s="6" t="s">
        <v>26</v>
      </c>
    </row>
    <row r="15" spans="1:9" x14ac:dyDescent="0.25">
      <c r="B15" s="7">
        <v>6</v>
      </c>
      <c r="C15" s="6" t="s">
        <v>80</v>
      </c>
    </row>
    <row r="16" spans="1:9" x14ac:dyDescent="0.25">
      <c r="B16" s="7">
        <v>7</v>
      </c>
      <c r="C16" s="6" t="s">
        <v>81</v>
      </c>
    </row>
    <row r="17" spans="1:3" x14ac:dyDescent="0.25">
      <c r="B17" s="7">
        <v>8</v>
      </c>
      <c r="C17" s="6" t="s">
        <v>82</v>
      </c>
    </row>
    <row r="19" spans="1:3" x14ac:dyDescent="0.25">
      <c r="A19" s="5" t="s">
        <v>34</v>
      </c>
    </row>
    <row r="20" spans="1:3" x14ac:dyDescent="0.25">
      <c r="B20" s="2" t="s">
        <v>39</v>
      </c>
      <c r="C20" s="2" t="s">
        <v>99</v>
      </c>
    </row>
    <row r="21" spans="1:3" x14ac:dyDescent="0.25">
      <c r="B21" s="2" t="s">
        <v>40</v>
      </c>
      <c r="C21" s="2" t="s">
        <v>116</v>
      </c>
    </row>
    <row r="23" spans="1:3" x14ac:dyDescent="0.25">
      <c r="A23" s="5" t="s">
        <v>98</v>
      </c>
    </row>
    <row r="24" spans="1:3" x14ac:dyDescent="0.25">
      <c r="A24" s="54" t="s">
        <v>35</v>
      </c>
      <c r="B24" s="2" t="s">
        <v>86</v>
      </c>
      <c r="C24" s="2" t="s">
        <v>87</v>
      </c>
    </row>
    <row r="25" spans="1:3" x14ac:dyDescent="0.25">
      <c r="A25">
        <v>1</v>
      </c>
      <c r="B25" t="s">
        <v>88</v>
      </c>
      <c r="C25" t="s">
        <v>92</v>
      </c>
    </row>
    <row r="26" spans="1:3" x14ac:dyDescent="0.25">
      <c r="A26">
        <v>2</v>
      </c>
      <c r="B26" t="s">
        <v>89</v>
      </c>
      <c r="C26" t="s">
        <v>109</v>
      </c>
    </row>
    <row r="27" spans="1:3" x14ac:dyDescent="0.25">
      <c r="A27" s="5" t="s">
        <v>93</v>
      </c>
    </row>
    <row r="28" spans="1:3" x14ac:dyDescent="0.25">
      <c r="B28" s="54" t="s">
        <v>96</v>
      </c>
      <c r="C28" t="s">
        <v>101</v>
      </c>
    </row>
    <row r="29" spans="1:3" x14ac:dyDescent="0.25">
      <c r="B29" s="2"/>
      <c r="C29" s="73" t="s">
        <v>108</v>
      </c>
    </row>
    <row r="30" spans="1:3" x14ac:dyDescent="0.25">
      <c r="C30" s="73" t="s">
        <v>102</v>
      </c>
    </row>
    <row r="31" spans="1:3" x14ac:dyDescent="0.25">
      <c r="B31" s="54" t="s">
        <v>95</v>
      </c>
      <c r="C31" t="s">
        <v>97</v>
      </c>
    </row>
    <row r="32" spans="1:3" x14ac:dyDescent="0.25">
      <c r="C32" t="s">
        <v>94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zoomScale="150" zoomScaleNormal="150" zoomScalePageLayoutView="150" workbookViewId="0">
      <selection activeCell="G28" sqref="G28"/>
    </sheetView>
  </sheetViews>
  <sheetFormatPr defaultColWidth="11.42578125" defaultRowHeight="15" x14ac:dyDescent="0.25"/>
  <cols>
    <col min="1" max="1" width="6.140625" style="4" customWidth="1"/>
    <col min="2" max="2" width="70.7109375" customWidth="1"/>
    <col min="3" max="5" width="9.7109375" style="4" customWidth="1"/>
    <col min="6" max="6" width="9.7109375" customWidth="1"/>
  </cols>
  <sheetData>
    <row r="1" spans="1:6" x14ac:dyDescent="0.25">
      <c r="A1" s="7" t="s">
        <v>100</v>
      </c>
      <c r="B1" s="59" t="s">
        <v>122</v>
      </c>
    </row>
    <row r="2" spans="1:6" x14ac:dyDescent="0.25">
      <c r="C2" s="79">
        <f>SUM(Table2[1412170])</f>
        <v>2.4500000000000002</v>
      </c>
      <c r="D2" s="79">
        <f>SUM(Table2[1412209])/20*8</f>
        <v>0.98000000000000009</v>
      </c>
      <c r="E2" s="79">
        <f>SUM(Table2[1412661])/20*8</f>
        <v>0.84000000000000008</v>
      </c>
      <c r="F2" s="80">
        <f>SUM(Table2[% hoàn tất])/20*8</f>
        <v>2.8</v>
      </c>
    </row>
    <row r="3" spans="1:6" ht="22.5" x14ac:dyDescent="0.25">
      <c r="A3" s="19" t="s">
        <v>35</v>
      </c>
      <c r="B3" s="21" t="s">
        <v>38</v>
      </c>
      <c r="C3" s="52" t="s">
        <v>123</v>
      </c>
      <c r="D3" s="52" t="s">
        <v>124</v>
      </c>
      <c r="E3" s="52" t="s">
        <v>125</v>
      </c>
      <c r="F3" s="19" t="s">
        <v>36</v>
      </c>
    </row>
    <row r="4" spans="1:6" x14ac:dyDescent="0.25">
      <c r="A4" s="25" t="s">
        <v>37</v>
      </c>
      <c r="B4" s="26" t="s">
        <v>27</v>
      </c>
      <c r="C4" s="74"/>
      <c r="D4" s="74"/>
      <c r="E4" s="74"/>
      <c r="F4" s="27"/>
    </row>
    <row r="5" spans="1:6" x14ac:dyDescent="0.25">
      <c r="A5" s="22">
        <v>1</v>
      </c>
      <c r="B5" s="20" t="s">
        <v>10</v>
      </c>
      <c r="C5" s="49">
        <v>0.35</v>
      </c>
      <c r="D5" s="49">
        <v>0.35</v>
      </c>
      <c r="E5" s="49">
        <v>0.3</v>
      </c>
      <c r="F5" s="24">
        <f>SUM(Table2[[#This Row],[1412170]:[1412661]])</f>
        <v>1</v>
      </c>
    </row>
    <row r="6" spans="1:6" x14ac:dyDescent="0.25">
      <c r="A6" s="22">
        <v>2</v>
      </c>
      <c r="B6" s="20" t="s">
        <v>78</v>
      </c>
      <c r="C6" s="49">
        <v>0.35</v>
      </c>
      <c r="D6" s="49">
        <v>0.35</v>
      </c>
      <c r="E6" s="49">
        <v>0.3</v>
      </c>
      <c r="F6" s="24">
        <f>SUM(Table2[[#This Row],[1412170]:[1412661]])</f>
        <v>1</v>
      </c>
    </row>
    <row r="7" spans="1:6" x14ac:dyDescent="0.25">
      <c r="A7" s="22">
        <v>3</v>
      </c>
      <c r="B7" s="20" t="s">
        <v>11</v>
      </c>
      <c r="C7" s="49">
        <v>0.35</v>
      </c>
      <c r="D7" s="49">
        <v>0.35</v>
      </c>
      <c r="E7" s="49">
        <v>0.3</v>
      </c>
      <c r="F7" s="24">
        <f>SUM(Table2[[#This Row],[1412170]:[1412661]])</f>
        <v>1</v>
      </c>
    </row>
    <row r="8" spans="1:6" x14ac:dyDescent="0.25">
      <c r="A8" s="22">
        <v>4</v>
      </c>
      <c r="B8" s="20" t="s">
        <v>12</v>
      </c>
      <c r="C8" s="49">
        <v>0.35</v>
      </c>
      <c r="D8" s="49">
        <v>0.35</v>
      </c>
      <c r="E8" s="49">
        <v>0.3</v>
      </c>
      <c r="F8" s="24">
        <f>SUM(Table2[[#This Row],[1412170]:[1412661]])</f>
        <v>1</v>
      </c>
    </row>
    <row r="9" spans="1:6" x14ac:dyDescent="0.25">
      <c r="A9" s="22">
        <v>5</v>
      </c>
      <c r="B9" s="20" t="s">
        <v>30</v>
      </c>
      <c r="C9" s="49">
        <v>0.35</v>
      </c>
      <c r="D9" s="49">
        <v>0.35</v>
      </c>
      <c r="E9" s="49">
        <v>0.3</v>
      </c>
      <c r="F9" s="24">
        <f>SUM(Table2[[#This Row],[1412170]:[1412661]])</f>
        <v>1</v>
      </c>
    </row>
    <row r="10" spans="1:6" x14ac:dyDescent="0.25">
      <c r="A10" s="25" t="s">
        <v>41</v>
      </c>
      <c r="B10" s="26" t="s">
        <v>45</v>
      </c>
      <c r="C10" s="51"/>
      <c r="D10" s="51"/>
      <c r="E10" s="51"/>
      <c r="F10" s="28"/>
    </row>
    <row r="11" spans="1:6" x14ac:dyDescent="0.25">
      <c r="A11" s="22">
        <v>1</v>
      </c>
      <c r="B11" s="20" t="s">
        <v>51</v>
      </c>
      <c r="C11" s="50"/>
      <c r="D11" s="50"/>
      <c r="E11" s="50"/>
      <c r="F11" s="24">
        <f>SUM(Table2[[#This Row],[1412170]:[1412661]])</f>
        <v>0</v>
      </c>
    </row>
    <row r="12" spans="1:6" x14ac:dyDescent="0.25">
      <c r="A12" s="22">
        <v>2</v>
      </c>
      <c r="B12" s="20" t="s">
        <v>13</v>
      </c>
      <c r="C12" s="50"/>
      <c r="D12" s="50"/>
      <c r="E12" s="50"/>
      <c r="F12" s="24">
        <f>SUM(Table2[[#This Row],[1412170]:[1412661]])</f>
        <v>0</v>
      </c>
    </row>
    <row r="13" spans="1:6" x14ac:dyDescent="0.25">
      <c r="A13" s="22">
        <v>3</v>
      </c>
      <c r="B13" s="20" t="s">
        <v>52</v>
      </c>
      <c r="C13" s="50"/>
      <c r="D13" s="50"/>
      <c r="E13" s="50"/>
      <c r="F13" s="24">
        <f>SUM(Table2[[#This Row],[1412170]:[1412661]])</f>
        <v>0</v>
      </c>
    </row>
    <row r="14" spans="1:6" x14ac:dyDescent="0.25">
      <c r="A14" s="22">
        <v>4</v>
      </c>
      <c r="B14" s="20" t="s">
        <v>53</v>
      </c>
      <c r="C14" s="50"/>
      <c r="D14" s="50"/>
      <c r="E14" s="50"/>
      <c r="F14" s="24">
        <f>SUM(Table2[[#This Row],[1412170]:[1412661]])</f>
        <v>0</v>
      </c>
    </row>
    <row r="15" spans="1:6" x14ac:dyDescent="0.25">
      <c r="A15" s="25" t="s">
        <v>43</v>
      </c>
      <c r="B15" s="26" t="s">
        <v>28</v>
      </c>
      <c r="C15" s="51"/>
      <c r="D15" s="51"/>
      <c r="E15" s="51"/>
      <c r="F15" s="28"/>
    </row>
    <row r="16" spans="1:6" x14ac:dyDescent="0.25">
      <c r="A16" s="22">
        <v>1</v>
      </c>
      <c r="B16" s="20" t="s">
        <v>55</v>
      </c>
      <c r="C16" s="50"/>
      <c r="D16" s="50"/>
      <c r="E16" s="50"/>
      <c r="F16" s="24">
        <f>SUM(Table2[[#This Row],[1412170]:[1412661]])</f>
        <v>0</v>
      </c>
    </row>
    <row r="17" spans="1:6" x14ac:dyDescent="0.25">
      <c r="A17" s="22">
        <v>2</v>
      </c>
      <c r="B17" s="20" t="s">
        <v>54</v>
      </c>
      <c r="C17" s="50"/>
      <c r="D17" s="50"/>
      <c r="E17" s="50"/>
      <c r="F17" s="24">
        <f>SUM(Table2[[#This Row],[1412170]:[1412661]])</f>
        <v>0</v>
      </c>
    </row>
    <row r="18" spans="1:6" x14ac:dyDescent="0.25">
      <c r="A18" s="22">
        <v>3</v>
      </c>
      <c r="B18" s="20" t="s">
        <v>57</v>
      </c>
      <c r="C18" s="50"/>
      <c r="D18" s="50"/>
      <c r="E18" s="50"/>
      <c r="F18" s="24">
        <f>SUM(Table2[[#This Row],[1412170]:[1412661]])</f>
        <v>0</v>
      </c>
    </row>
    <row r="19" spans="1:6" x14ac:dyDescent="0.25">
      <c r="A19" s="22">
        <v>4</v>
      </c>
      <c r="B19" s="20" t="s">
        <v>31</v>
      </c>
      <c r="C19" s="50"/>
      <c r="D19" s="50"/>
      <c r="E19" s="50"/>
      <c r="F19" s="24">
        <f>SUM(Table2[[#This Row],[1412170]:[1412661]])</f>
        <v>0</v>
      </c>
    </row>
    <row r="20" spans="1:6" x14ac:dyDescent="0.25">
      <c r="A20" s="25" t="s">
        <v>44</v>
      </c>
      <c r="B20" s="26" t="s">
        <v>29</v>
      </c>
      <c r="C20" s="51"/>
      <c r="D20" s="51"/>
      <c r="E20" s="51"/>
      <c r="F20" s="28"/>
    </row>
    <row r="21" spans="1:6" x14ac:dyDescent="0.25">
      <c r="A21" s="22">
        <v>1</v>
      </c>
      <c r="B21" s="20" t="s">
        <v>8</v>
      </c>
      <c r="C21" s="50"/>
      <c r="D21" s="50"/>
      <c r="E21" s="50"/>
      <c r="F21" s="24">
        <f>SUM(Table2[[#This Row],[1412170]:[1412661]])</f>
        <v>0</v>
      </c>
    </row>
    <row r="22" spans="1:6" x14ac:dyDescent="0.25">
      <c r="A22" s="22">
        <v>2</v>
      </c>
      <c r="B22" s="20" t="s">
        <v>9</v>
      </c>
      <c r="C22" s="50"/>
      <c r="D22" s="50"/>
      <c r="E22" s="50"/>
      <c r="F22" s="24">
        <f>SUM(Table2[[#This Row],[1412170]:[1412661]])</f>
        <v>0</v>
      </c>
    </row>
    <row r="23" spans="1:6" x14ac:dyDescent="0.25">
      <c r="A23" s="22">
        <v>3</v>
      </c>
      <c r="B23" s="20" t="s">
        <v>33</v>
      </c>
      <c r="C23" s="50"/>
      <c r="D23" s="50"/>
      <c r="E23" s="50"/>
      <c r="F23" s="24">
        <f>SUM(Table2[[#This Row],[1412170]:[1412661]])</f>
        <v>0</v>
      </c>
    </row>
    <row r="24" spans="1:6" x14ac:dyDescent="0.25">
      <c r="A24" s="22">
        <v>4</v>
      </c>
      <c r="B24" s="20" t="s">
        <v>15</v>
      </c>
      <c r="C24" s="50"/>
      <c r="D24" s="50"/>
      <c r="E24" s="50"/>
      <c r="F24" s="24">
        <f>SUM(Table2[[#This Row],[1412170]:[1412661]])</f>
        <v>0</v>
      </c>
    </row>
    <row r="25" spans="1:6" x14ac:dyDescent="0.25">
      <c r="A25" s="22">
        <v>5</v>
      </c>
      <c r="B25" s="20" t="s">
        <v>32</v>
      </c>
      <c r="C25" s="50"/>
      <c r="D25" s="50"/>
      <c r="E25" s="50"/>
      <c r="F25" s="24">
        <f>SUM(Table2[[#This Row],[1412170]:[1412661]])</f>
        <v>0</v>
      </c>
    </row>
    <row r="26" spans="1:6" x14ac:dyDescent="0.25">
      <c r="A26" s="25" t="s">
        <v>56</v>
      </c>
      <c r="B26" s="26" t="s">
        <v>112</v>
      </c>
      <c r="C26" s="51"/>
      <c r="D26" s="51"/>
      <c r="E26" s="51"/>
      <c r="F26" s="28"/>
    </row>
    <row r="27" spans="1:6" x14ac:dyDescent="0.25">
      <c r="A27" s="58">
        <v>1</v>
      </c>
      <c r="B27" t="s">
        <v>110</v>
      </c>
      <c r="C27" s="50">
        <v>0.35</v>
      </c>
      <c r="D27" s="50">
        <v>0.35</v>
      </c>
      <c r="E27" s="50">
        <v>0.3</v>
      </c>
      <c r="F27" s="24">
        <f>SUM(Table2[[#This Row],[1412170]:[1412661]])</f>
        <v>1</v>
      </c>
    </row>
    <row r="28" spans="1:6" ht="30" x14ac:dyDescent="0.25">
      <c r="A28" s="58">
        <v>2</v>
      </c>
      <c r="B28" s="10" t="s">
        <v>113</v>
      </c>
      <c r="C28" s="50">
        <v>0.35</v>
      </c>
      <c r="D28" s="50">
        <v>0.35</v>
      </c>
      <c r="E28" s="50">
        <v>0.3</v>
      </c>
      <c r="F28" s="24">
        <f>SUM(Table2[[#This Row],[1412170]:[1412661]])</f>
        <v>1</v>
      </c>
    </row>
    <row r="29" spans="1:6" x14ac:dyDescent="0.25">
      <c r="A29" s="58">
        <v>3</v>
      </c>
      <c r="B29" t="s">
        <v>111</v>
      </c>
      <c r="C29" s="75"/>
      <c r="D29" s="75"/>
      <c r="E29" s="75"/>
      <c r="F29" s="24">
        <f>SUM(Table2[[#This Row],[1412170]:[1412661]])</f>
        <v>0</v>
      </c>
    </row>
    <row r="31" spans="1:6" x14ac:dyDescent="0.25">
      <c r="A31" s="80" t="s">
        <v>93</v>
      </c>
      <c r="B31" s="73" t="s">
        <v>117</v>
      </c>
    </row>
    <row r="32" spans="1:6" x14ac:dyDescent="0.25">
      <c r="A32" s="81"/>
      <c r="B32" s="73" t="s">
        <v>118</v>
      </c>
    </row>
    <row r="33" spans="1:2" x14ac:dyDescent="0.25">
      <c r="A33" s="81"/>
      <c r="B33" s="73" t="s">
        <v>119</v>
      </c>
    </row>
  </sheetData>
  <phoneticPr fontId="17" type="noConversion"/>
  <pageMargins left="0.75" right="0.75" top="1" bottom="1" header="0.5" footer="0.5"/>
  <pageSetup paperSize="9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4" zoomScale="150" zoomScaleNormal="150" zoomScalePageLayoutView="150" workbookViewId="0">
      <selection activeCell="E5" sqref="E5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9.5703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4" t="s">
        <v>6</v>
      </c>
      <c r="C2" s="84" t="s">
        <v>72</v>
      </c>
      <c r="D2" s="84"/>
      <c r="E2" s="84"/>
    </row>
    <row r="3" spans="1:5" ht="26.25" thickBot="1" x14ac:dyDescent="0.3">
      <c r="A3" s="85"/>
      <c r="B3" s="1" t="s">
        <v>7</v>
      </c>
      <c r="C3" s="14" t="s">
        <v>75</v>
      </c>
      <c r="D3" s="76" t="str">
        <f>Table2[[#Headers],[1412170]]</f>
        <v>1412170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142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128</v>
      </c>
    </row>
    <row r="8" spans="1:5" ht="26.2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131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39" thickBot="1" x14ac:dyDescent="0.3">
      <c r="A17" s="15">
        <v>3.1</v>
      </c>
      <c r="B17" s="16" t="s">
        <v>120</v>
      </c>
      <c r="C17" s="43"/>
      <c r="D17" s="62">
        <v>1</v>
      </c>
      <c r="E17" s="68" t="s">
        <v>137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138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121</v>
      </c>
      <c r="C20" s="43"/>
      <c r="D20" s="6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134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2" zoomScale="150" zoomScaleNormal="150" zoomScalePageLayoutView="150" workbookViewId="0">
      <selection activeCell="E7" sqref="E7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10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4" t="s">
        <v>6</v>
      </c>
      <c r="C2" s="84" t="s">
        <v>72</v>
      </c>
      <c r="D2" s="84"/>
      <c r="E2" s="84"/>
    </row>
    <row r="3" spans="1:5" ht="26.25" thickBot="1" x14ac:dyDescent="0.3">
      <c r="A3" s="85"/>
      <c r="B3" s="1" t="s">
        <v>7</v>
      </c>
      <c r="C3" s="14" t="s">
        <v>75</v>
      </c>
      <c r="D3" s="76" t="str">
        <f>Table2[[#Headers],[1412209]]</f>
        <v>1412209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126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39" thickBot="1" x14ac:dyDescent="0.3">
      <c r="A7" s="15">
        <v>2.1</v>
      </c>
      <c r="B7" s="16" t="s">
        <v>47</v>
      </c>
      <c r="C7" s="43"/>
      <c r="D7" s="72">
        <v>1</v>
      </c>
      <c r="E7" s="68" t="s">
        <v>129</v>
      </c>
    </row>
    <row r="8" spans="1:5" ht="26.25" thickBot="1" x14ac:dyDescent="0.3">
      <c r="A8" s="15">
        <v>2.2000000000000002</v>
      </c>
      <c r="B8" s="16" t="s">
        <v>48</v>
      </c>
      <c r="C8" s="43"/>
      <c r="D8" s="72">
        <v>1</v>
      </c>
      <c r="E8" s="68" t="s">
        <v>132</v>
      </c>
    </row>
    <row r="9" spans="1:5" ht="15.75" thickBot="1" x14ac:dyDescent="0.3">
      <c r="A9" s="15">
        <v>2.2999999999999998</v>
      </c>
      <c r="B9" s="16" t="s">
        <v>62</v>
      </c>
      <c r="C9" s="43"/>
      <c r="D9" s="7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7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7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7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7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7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7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72">
        <v>1</v>
      </c>
      <c r="E17" s="68" t="s">
        <v>139</v>
      </c>
    </row>
    <row r="18" spans="1:5" ht="26.25" thickBot="1" x14ac:dyDescent="0.3">
      <c r="A18" s="15">
        <v>3.2</v>
      </c>
      <c r="B18" s="16" t="s">
        <v>20</v>
      </c>
      <c r="C18" s="43"/>
      <c r="D18" s="7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7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7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72">
        <v>1</v>
      </c>
      <c r="E22" s="68" t="s">
        <v>135</v>
      </c>
    </row>
    <row r="23" spans="1:5" ht="39" thickBot="1" x14ac:dyDescent="0.3">
      <c r="A23" s="15">
        <v>4.2</v>
      </c>
      <c r="B23" s="16" t="s">
        <v>66</v>
      </c>
      <c r="C23" s="43"/>
      <c r="D23" s="7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7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5" zoomScale="150" zoomScaleNormal="150" zoomScalePageLayoutView="150" workbookViewId="0">
      <selection activeCell="E9" sqref="E9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8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4" t="s">
        <v>6</v>
      </c>
      <c r="C2" s="84" t="s">
        <v>72</v>
      </c>
      <c r="D2" s="84"/>
      <c r="E2" s="84"/>
    </row>
    <row r="3" spans="1:5" ht="26.25" thickBot="1" x14ac:dyDescent="0.3">
      <c r="A3" s="85"/>
      <c r="B3" s="1" t="s">
        <v>7</v>
      </c>
      <c r="C3" s="14" t="s">
        <v>75</v>
      </c>
      <c r="D3" s="76" t="str">
        <f>Table2[[#Headers],[1412661]]</f>
        <v>1412661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127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130</v>
      </c>
    </row>
    <row r="8" spans="1:5" ht="15.7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133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141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62">
        <v>1</v>
      </c>
      <c r="E17" s="68" t="s">
        <v>140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6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136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zoomScale="150" zoomScaleNormal="150" zoomScalePageLayoutView="150" workbookViewId="0">
      <selection activeCell="C1" sqref="C1"/>
    </sheetView>
  </sheetViews>
  <sheetFormatPr defaultColWidth="11.42578125" defaultRowHeight="15" x14ac:dyDescent="0.25"/>
  <cols>
    <col min="1" max="1" width="6.7109375" style="7" bestFit="1" customWidth="1"/>
    <col min="2" max="2" width="87.28515625" bestFit="1" customWidth="1"/>
  </cols>
  <sheetData>
    <row r="1" spans="1:3" x14ac:dyDescent="0.25">
      <c r="A1" s="8" t="s">
        <v>25</v>
      </c>
      <c r="B1" s="8" t="str">
        <f>PhanCong!B1</f>
        <v>Nhóm 10</v>
      </c>
      <c r="C1" s="82">
        <f>AVERAGE(Table1[% hoàn thành])</f>
        <v>0.33333333333333331</v>
      </c>
    </row>
    <row r="2" spans="1:3" x14ac:dyDescent="0.25">
      <c r="A2" s="7" t="s">
        <v>35</v>
      </c>
      <c r="B2" t="s">
        <v>42</v>
      </c>
      <c r="C2" t="s">
        <v>115</v>
      </c>
    </row>
    <row r="3" spans="1:3" x14ac:dyDescent="0.25">
      <c r="A3" s="56" t="s">
        <v>37</v>
      </c>
      <c r="B3" s="57" t="s">
        <v>27</v>
      </c>
      <c r="C3" s="78"/>
    </row>
    <row r="4" spans="1:3" x14ac:dyDescent="0.25">
      <c r="A4" s="58">
        <v>1</v>
      </c>
      <c r="B4" t="s">
        <v>10</v>
      </c>
      <c r="C4" s="77">
        <f>PhanCong!F5</f>
        <v>1</v>
      </c>
    </row>
    <row r="5" spans="1:3" x14ac:dyDescent="0.25">
      <c r="A5" s="58">
        <v>2</v>
      </c>
      <c r="B5" s="20" t="s">
        <v>78</v>
      </c>
      <c r="C5" s="77">
        <f>PhanCong!F6</f>
        <v>1</v>
      </c>
    </row>
    <row r="6" spans="1:3" x14ac:dyDescent="0.25">
      <c r="A6" s="58">
        <v>3</v>
      </c>
      <c r="B6" t="s">
        <v>11</v>
      </c>
      <c r="C6" s="77">
        <f>PhanCong!F7</f>
        <v>1</v>
      </c>
    </row>
    <row r="7" spans="1:3" x14ac:dyDescent="0.25">
      <c r="A7" s="58">
        <v>4</v>
      </c>
      <c r="B7" t="s">
        <v>12</v>
      </c>
      <c r="C7" s="77">
        <f>PhanCong!F8</f>
        <v>1</v>
      </c>
    </row>
    <row r="8" spans="1:3" x14ac:dyDescent="0.25">
      <c r="A8" s="58">
        <v>5</v>
      </c>
      <c r="B8" t="s">
        <v>30</v>
      </c>
      <c r="C8" s="77">
        <f>PhanCong!F9</f>
        <v>1</v>
      </c>
    </row>
    <row r="9" spans="1:3" s="2" customFormat="1" x14ac:dyDescent="0.25">
      <c r="A9" s="56" t="s">
        <v>41</v>
      </c>
      <c r="B9" s="57" t="s">
        <v>45</v>
      </c>
      <c r="C9" s="78"/>
    </row>
    <row r="10" spans="1:3" x14ac:dyDescent="0.25">
      <c r="A10" s="58">
        <v>1</v>
      </c>
      <c r="B10" t="s">
        <v>51</v>
      </c>
      <c r="C10" s="77">
        <f>PhanCong!F11</f>
        <v>0</v>
      </c>
    </row>
    <row r="11" spans="1:3" x14ac:dyDescent="0.25">
      <c r="A11" s="58">
        <v>2</v>
      </c>
      <c r="B11" t="s">
        <v>13</v>
      </c>
      <c r="C11" s="77">
        <f>PhanCong!F12</f>
        <v>0</v>
      </c>
    </row>
    <row r="12" spans="1:3" x14ac:dyDescent="0.25">
      <c r="A12" s="58">
        <v>3</v>
      </c>
      <c r="B12" t="s">
        <v>52</v>
      </c>
      <c r="C12" s="77">
        <f>PhanCong!F13</f>
        <v>0</v>
      </c>
    </row>
    <row r="13" spans="1:3" x14ac:dyDescent="0.25">
      <c r="A13" s="58">
        <v>4</v>
      </c>
      <c r="B13" t="s">
        <v>53</v>
      </c>
      <c r="C13" s="77">
        <f>PhanCong!F14</f>
        <v>0</v>
      </c>
    </row>
    <row r="14" spans="1:3" s="2" customFormat="1" x14ac:dyDescent="0.25">
      <c r="A14" s="56" t="s">
        <v>43</v>
      </c>
      <c r="B14" s="57" t="s">
        <v>28</v>
      </c>
      <c r="C14" s="78"/>
    </row>
    <row r="15" spans="1:3" x14ac:dyDescent="0.25">
      <c r="A15" s="58">
        <v>1</v>
      </c>
      <c r="B15" t="s">
        <v>55</v>
      </c>
      <c r="C15" s="77">
        <f>PhanCong!F16</f>
        <v>0</v>
      </c>
    </row>
    <row r="16" spans="1:3" x14ac:dyDescent="0.25">
      <c r="A16" s="58">
        <v>2</v>
      </c>
      <c r="B16" t="s">
        <v>54</v>
      </c>
      <c r="C16" s="77">
        <f>PhanCong!F17</f>
        <v>0</v>
      </c>
    </row>
    <row r="17" spans="1:3" x14ac:dyDescent="0.25">
      <c r="A17" s="58">
        <v>3</v>
      </c>
      <c r="B17" t="s">
        <v>57</v>
      </c>
      <c r="C17" s="77">
        <f>PhanCong!F18</f>
        <v>0</v>
      </c>
    </row>
    <row r="18" spans="1:3" x14ac:dyDescent="0.25">
      <c r="A18" s="58">
        <v>4</v>
      </c>
      <c r="B18" t="s">
        <v>31</v>
      </c>
      <c r="C18" s="77">
        <f>PhanCong!F19</f>
        <v>0</v>
      </c>
    </row>
    <row r="19" spans="1:3" s="2" customFormat="1" x14ac:dyDescent="0.25">
      <c r="A19" s="56" t="s">
        <v>44</v>
      </c>
      <c r="B19" s="57" t="s">
        <v>29</v>
      </c>
      <c r="C19" s="78"/>
    </row>
    <row r="20" spans="1:3" x14ac:dyDescent="0.25">
      <c r="A20" s="58">
        <v>1</v>
      </c>
      <c r="B20" t="s">
        <v>8</v>
      </c>
      <c r="C20" s="77">
        <f>PhanCong!F21</f>
        <v>0</v>
      </c>
    </row>
    <row r="21" spans="1:3" x14ac:dyDescent="0.25">
      <c r="A21" s="58">
        <v>2</v>
      </c>
      <c r="B21" t="s">
        <v>9</v>
      </c>
      <c r="C21" s="77">
        <f>PhanCong!F22</f>
        <v>0</v>
      </c>
    </row>
    <row r="22" spans="1:3" x14ac:dyDescent="0.25">
      <c r="A22" s="58">
        <v>3</v>
      </c>
      <c r="B22" t="s">
        <v>33</v>
      </c>
      <c r="C22" s="77">
        <f>PhanCong!F23</f>
        <v>0</v>
      </c>
    </row>
    <row r="23" spans="1:3" x14ac:dyDescent="0.25">
      <c r="A23" s="58">
        <v>4</v>
      </c>
      <c r="B23" t="s">
        <v>15</v>
      </c>
      <c r="C23" s="77">
        <f>PhanCong!F24</f>
        <v>0</v>
      </c>
    </row>
    <row r="24" spans="1:3" x14ac:dyDescent="0.25">
      <c r="A24" s="58">
        <v>5</v>
      </c>
      <c r="B24" t="s">
        <v>32</v>
      </c>
      <c r="C24" s="77">
        <f>PhanCong!F25</f>
        <v>0</v>
      </c>
    </row>
    <row r="25" spans="1:3" x14ac:dyDescent="0.25">
      <c r="A25" s="56" t="s">
        <v>56</v>
      </c>
      <c r="B25" s="57" t="s">
        <v>112</v>
      </c>
      <c r="C25" s="78"/>
    </row>
    <row r="26" spans="1:3" x14ac:dyDescent="0.25">
      <c r="A26" s="58">
        <v>1</v>
      </c>
      <c r="B26" t="s">
        <v>110</v>
      </c>
      <c r="C26" s="77">
        <f>PhanCong!F27</f>
        <v>1</v>
      </c>
    </row>
    <row r="27" spans="1:3" x14ac:dyDescent="0.25">
      <c r="A27" s="58">
        <v>2</v>
      </c>
      <c r="B27" t="s">
        <v>113</v>
      </c>
      <c r="C27" s="77">
        <f>PhanCong!F28</f>
        <v>1</v>
      </c>
    </row>
    <row r="28" spans="1:3" x14ac:dyDescent="0.25">
      <c r="A28" s="58">
        <v>3</v>
      </c>
      <c r="B28" t="s">
        <v>111</v>
      </c>
      <c r="C28" s="77">
        <f>PhanCong!F29</f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50" zoomScaleNormal="150" zoomScalePageLayoutView="150" workbookViewId="0">
      <selection activeCell="D1" sqref="D1"/>
    </sheetView>
  </sheetViews>
  <sheetFormatPr defaultColWidth="11.42578125" defaultRowHeight="15" x14ac:dyDescent="0.25"/>
  <cols>
    <col min="1" max="1" width="8.7109375" customWidth="1"/>
    <col min="2" max="2" width="86.7109375" customWidth="1"/>
    <col min="3" max="3" width="8.7109375" style="3" bestFit="1" customWidth="1"/>
    <col min="4" max="4" width="7.7109375" style="3" customWidth="1"/>
    <col min="5" max="5" width="8.140625" style="3" customWidth="1"/>
    <col min="6" max="6" width="58.28515625" hidden="1" customWidth="1"/>
  </cols>
  <sheetData>
    <row r="1" spans="1:6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0</v>
      </c>
      <c r="E1" s="48">
        <f>SUM(E4:E25)/17*2</f>
        <v>0</v>
      </c>
    </row>
    <row r="2" spans="1:6" x14ac:dyDescent="0.25">
      <c r="A2" s="84" t="s">
        <v>6</v>
      </c>
      <c r="C2" s="84" t="s">
        <v>75</v>
      </c>
      <c r="D2" s="84"/>
      <c r="E2" s="84"/>
      <c r="F2" s="60"/>
    </row>
    <row r="3" spans="1:6" ht="26.25" thickBot="1" x14ac:dyDescent="0.3">
      <c r="A3" s="85"/>
      <c r="B3" s="1" t="s">
        <v>7</v>
      </c>
      <c r="C3" s="14" t="str">
        <f>Table2[[#Headers],[1412170]]</f>
        <v>1412170</v>
      </c>
      <c r="D3" s="14" t="str">
        <f>Table2[[#Headers],[1412209]]</f>
        <v>1412209</v>
      </c>
      <c r="E3" s="14" t="str">
        <f>Table2[[#Headers],[1412661]]</f>
        <v>1412661</v>
      </c>
      <c r="F3" s="14" t="s">
        <v>63</v>
      </c>
    </row>
    <row r="4" spans="1:6" ht="16.5" thickTop="1" thickBot="1" x14ac:dyDescent="0.3">
      <c r="A4" s="13" t="s">
        <v>0</v>
      </c>
      <c r="B4" s="36" t="s">
        <v>46</v>
      </c>
      <c r="C4" s="42"/>
      <c r="D4" s="42"/>
      <c r="E4" s="42"/>
      <c r="F4" s="37"/>
    </row>
    <row r="5" spans="1:6" ht="15.75" thickBot="1" x14ac:dyDescent="0.3">
      <c r="A5" s="32">
        <v>1.1000000000000001</v>
      </c>
      <c r="B5" s="33" t="s">
        <v>49</v>
      </c>
      <c r="C5" s="43">
        <f>MinhChung_1412170!C5</f>
        <v>0</v>
      </c>
      <c r="D5" s="43">
        <f>MinhChung_1412209!C5</f>
        <v>0</v>
      </c>
      <c r="E5" s="43">
        <f>MinhChung_1412661!C5</f>
        <v>0</v>
      </c>
      <c r="F5" s="17" t="s">
        <v>70</v>
      </c>
    </row>
    <row r="6" spans="1:6" ht="15.75" thickBot="1" x14ac:dyDescent="0.3">
      <c r="A6" s="11" t="s">
        <v>1</v>
      </c>
      <c r="B6" s="38" t="s">
        <v>58</v>
      </c>
      <c r="C6" s="30"/>
      <c r="D6" s="30"/>
      <c r="E6" s="30"/>
      <c r="F6" s="39"/>
    </row>
    <row r="7" spans="1:6" ht="15.75" thickBot="1" x14ac:dyDescent="0.3">
      <c r="A7" s="15">
        <v>2.1</v>
      </c>
      <c r="B7" s="16" t="s">
        <v>47</v>
      </c>
      <c r="C7" s="43">
        <f>MinhChung_1412170!C7</f>
        <v>0</v>
      </c>
      <c r="D7" s="43">
        <f>MinhChung_1412209!C7</f>
        <v>0</v>
      </c>
      <c r="E7" s="43">
        <f>MinhChung_1412661!C7</f>
        <v>0</v>
      </c>
      <c r="F7" s="17" t="s">
        <v>68</v>
      </c>
    </row>
    <row r="8" spans="1:6" ht="15.75" thickBot="1" x14ac:dyDescent="0.3">
      <c r="A8" s="15">
        <v>2.2000000000000002</v>
      </c>
      <c r="B8" s="16" t="s">
        <v>48</v>
      </c>
      <c r="C8" s="43">
        <f>MinhChung_1412170!C8</f>
        <v>0</v>
      </c>
      <c r="D8" s="43">
        <f>MinhChung_1412209!C8</f>
        <v>0</v>
      </c>
      <c r="E8" s="43">
        <f>MinhChung_1412661!C8</f>
        <v>0</v>
      </c>
      <c r="F8" s="17" t="s">
        <v>69</v>
      </c>
    </row>
    <row r="9" spans="1:6" ht="15.75" thickBot="1" x14ac:dyDescent="0.3">
      <c r="A9" s="15">
        <v>2.2999999999999998</v>
      </c>
      <c r="B9" s="16" t="s">
        <v>62</v>
      </c>
      <c r="C9" s="43">
        <f>MinhChung_1412170!C9</f>
        <v>0</v>
      </c>
      <c r="D9" s="43">
        <f>MinhChung_1412209!C9</f>
        <v>0</v>
      </c>
      <c r="E9" s="43">
        <f>MinhChung_1412661!C9</f>
        <v>0</v>
      </c>
      <c r="F9" s="17" t="s">
        <v>70</v>
      </c>
    </row>
    <row r="10" spans="1:6" ht="15.75" thickBot="1" x14ac:dyDescent="0.3">
      <c r="A10" s="15">
        <v>2.4</v>
      </c>
      <c r="B10" s="16" t="s">
        <v>64</v>
      </c>
      <c r="C10" s="43">
        <f>MinhChung_1412170!C10</f>
        <v>0</v>
      </c>
      <c r="D10" s="43">
        <f>MinhChung_1412209!C10</f>
        <v>0</v>
      </c>
      <c r="E10" s="43">
        <f>MinhChung_1412661!C10</f>
        <v>0</v>
      </c>
      <c r="F10" s="17" t="s">
        <v>67</v>
      </c>
    </row>
    <row r="11" spans="1:6" ht="39" thickBot="1" x14ac:dyDescent="0.3">
      <c r="A11" s="15">
        <v>2.5</v>
      </c>
      <c r="B11" s="17" t="s">
        <v>73</v>
      </c>
      <c r="C11" s="43">
        <f>MinhChung_1412170!C11</f>
        <v>0</v>
      </c>
      <c r="D11" s="43">
        <f>MinhChung_1412209!C11</f>
        <v>0</v>
      </c>
      <c r="E11" s="43">
        <f>MinhChung_1412661!C11</f>
        <v>0</v>
      </c>
      <c r="F11" s="41" t="s">
        <v>67</v>
      </c>
    </row>
    <row r="12" spans="1:6" ht="15.75" thickBot="1" x14ac:dyDescent="0.3">
      <c r="A12" s="15">
        <v>2.6</v>
      </c>
      <c r="B12" s="17" t="s">
        <v>74</v>
      </c>
      <c r="C12" s="43">
        <f>MinhChung_1412170!C12</f>
        <v>0</v>
      </c>
      <c r="D12" s="43">
        <f>MinhChung_1412209!C12</f>
        <v>0</v>
      </c>
      <c r="E12" s="43">
        <f>MinhChung_1412661!C12</f>
        <v>0</v>
      </c>
      <c r="F12" s="41" t="s">
        <v>67</v>
      </c>
    </row>
    <row r="13" spans="1:6" ht="26.25" thickBot="1" x14ac:dyDescent="0.3">
      <c r="A13" s="15">
        <v>2.7</v>
      </c>
      <c r="B13" s="17" t="s">
        <v>77</v>
      </c>
      <c r="C13" s="43">
        <f>MinhChung_1412170!C13</f>
        <v>0</v>
      </c>
      <c r="D13" s="43">
        <f>MinhChung_1412209!C13</f>
        <v>0</v>
      </c>
      <c r="E13" s="43">
        <f>MinhChung_1412661!C13</f>
        <v>0</v>
      </c>
      <c r="F13" s="41" t="s">
        <v>67</v>
      </c>
    </row>
    <row r="14" spans="1:6" ht="26.25" thickBot="1" x14ac:dyDescent="0.3">
      <c r="A14" s="15">
        <v>2.8</v>
      </c>
      <c r="B14" s="16" t="s">
        <v>76</v>
      </c>
      <c r="C14" s="43">
        <f>MinhChung_1412170!C14</f>
        <v>0</v>
      </c>
      <c r="D14" s="43">
        <f>MinhChung_1412209!C14</f>
        <v>0</v>
      </c>
      <c r="E14" s="43">
        <f>MinhChung_1412661!C14</f>
        <v>0</v>
      </c>
      <c r="F14" s="17" t="s">
        <v>70</v>
      </c>
    </row>
    <row r="15" spans="1:6" ht="15.75" thickBot="1" x14ac:dyDescent="0.3">
      <c r="A15" s="15">
        <v>2.9</v>
      </c>
      <c r="B15" s="16" t="s">
        <v>59</v>
      </c>
      <c r="C15" s="43">
        <f>MinhChung_1412170!C15</f>
        <v>0</v>
      </c>
      <c r="D15" s="43">
        <f>MinhChung_1412209!C15</f>
        <v>0</v>
      </c>
      <c r="E15" s="43">
        <f>MinhChung_1412661!C15</f>
        <v>0</v>
      </c>
      <c r="F15" s="17" t="s">
        <v>70</v>
      </c>
    </row>
    <row r="16" spans="1:6" ht="15.75" thickBot="1" x14ac:dyDescent="0.3">
      <c r="A16" s="29" t="s">
        <v>2</v>
      </c>
      <c r="B16" s="40" t="s">
        <v>60</v>
      </c>
      <c r="C16" s="30"/>
      <c r="D16" s="30"/>
      <c r="E16" s="30"/>
      <c r="F16" s="35"/>
    </row>
    <row r="17" spans="1:6" ht="15.75" thickBot="1" x14ac:dyDescent="0.3">
      <c r="A17" s="15">
        <v>3.1</v>
      </c>
      <c r="B17" s="16" t="s">
        <v>18</v>
      </c>
      <c r="C17" s="43">
        <f>MinhChung_1412170!C17</f>
        <v>0</v>
      </c>
      <c r="D17" s="43">
        <f>MinhChung_1412209!C17</f>
        <v>0</v>
      </c>
      <c r="E17" s="43">
        <f>MinhChung_1412661!C17</f>
        <v>0</v>
      </c>
      <c r="F17" s="17" t="s">
        <v>70</v>
      </c>
    </row>
    <row r="18" spans="1:6" ht="15.75" thickBot="1" x14ac:dyDescent="0.3">
      <c r="A18" s="15">
        <v>3.2</v>
      </c>
      <c r="B18" s="16" t="s">
        <v>20</v>
      </c>
      <c r="C18" s="43">
        <f>MinhChung_1412170!C18</f>
        <v>0</v>
      </c>
      <c r="D18" s="43">
        <f>MinhChung_1412209!C18</f>
        <v>0</v>
      </c>
      <c r="E18" s="43">
        <f>MinhChung_1412661!C18</f>
        <v>0</v>
      </c>
      <c r="F18" s="17" t="s">
        <v>70</v>
      </c>
    </row>
    <row r="19" spans="1:6" ht="15.75" thickBot="1" x14ac:dyDescent="0.3">
      <c r="A19" s="15">
        <v>3.3</v>
      </c>
      <c r="B19" s="16" t="s">
        <v>14</v>
      </c>
      <c r="C19" s="43">
        <f>MinhChung_1412170!C19</f>
        <v>0</v>
      </c>
      <c r="D19" s="43">
        <f>MinhChung_1412209!C19</f>
        <v>0</v>
      </c>
      <c r="E19" s="43">
        <f>MinhChung_1412661!C19</f>
        <v>0</v>
      </c>
      <c r="F19" s="17" t="s">
        <v>70</v>
      </c>
    </row>
    <row r="20" spans="1:6" ht="15.75" thickBot="1" x14ac:dyDescent="0.3">
      <c r="A20" s="12">
        <v>3.4</v>
      </c>
      <c r="B20" s="16" t="s">
        <v>16</v>
      </c>
      <c r="C20" s="43">
        <f>MinhChung_1412170!C20</f>
        <v>0</v>
      </c>
      <c r="D20" s="43">
        <f>MinhChung_1412209!C20</f>
        <v>0</v>
      </c>
      <c r="E20" s="43">
        <f>MinhChung_1412661!C20</f>
        <v>0</v>
      </c>
      <c r="F20" s="17" t="s">
        <v>70</v>
      </c>
    </row>
    <row r="21" spans="1:6" ht="15.75" thickBot="1" x14ac:dyDescent="0.3">
      <c r="A21" s="11" t="s">
        <v>3</v>
      </c>
      <c r="B21" s="34" t="s">
        <v>61</v>
      </c>
      <c r="C21" s="30"/>
      <c r="D21" s="30"/>
      <c r="E21" s="30"/>
      <c r="F21" s="31"/>
    </row>
    <row r="22" spans="1:6" ht="26.25" thickBot="1" x14ac:dyDescent="0.3">
      <c r="A22" s="15">
        <v>4.0999999999999996</v>
      </c>
      <c r="B22" s="16" t="s">
        <v>65</v>
      </c>
      <c r="C22" s="43">
        <f>MinhChung_1412170!C22</f>
        <v>0</v>
      </c>
      <c r="D22" s="43">
        <f>MinhChung_1412209!C22</f>
        <v>0</v>
      </c>
      <c r="E22" s="43">
        <f>MinhChung_1412661!C22</f>
        <v>0</v>
      </c>
      <c r="F22" s="17" t="s">
        <v>70</v>
      </c>
    </row>
    <row r="23" spans="1:6" ht="26.25" thickBot="1" x14ac:dyDescent="0.3">
      <c r="A23" s="15">
        <v>4.2</v>
      </c>
      <c r="B23" s="16" t="s">
        <v>66</v>
      </c>
      <c r="C23" s="43">
        <f>MinhChung_1412170!C23</f>
        <v>0</v>
      </c>
      <c r="D23" s="43">
        <f>MinhChung_1412209!C23</f>
        <v>0</v>
      </c>
      <c r="E23" s="43">
        <f>MinhChung_1412661!C23</f>
        <v>0</v>
      </c>
      <c r="F23" s="17" t="s">
        <v>70</v>
      </c>
    </row>
    <row r="24" spans="1:6" ht="15.75" thickBot="1" x14ac:dyDescent="0.3">
      <c r="A24" s="11" t="s">
        <v>4</v>
      </c>
      <c r="B24" s="40" t="s">
        <v>5</v>
      </c>
      <c r="C24" s="30"/>
      <c r="D24" s="30"/>
      <c r="E24" s="30"/>
      <c r="F24" s="35"/>
    </row>
    <row r="25" spans="1:6" ht="15.75" thickBot="1" x14ac:dyDescent="0.3">
      <c r="A25" s="18">
        <v>5.0999999999999996</v>
      </c>
      <c r="B25" s="16" t="s">
        <v>50</v>
      </c>
      <c r="C25" s="43">
        <f>MinhChung_1412170!C25</f>
        <v>0</v>
      </c>
      <c r="D25" s="43">
        <f>MinhChung_1412209!C25</f>
        <v>0</v>
      </c>
      <c r="E25" s="43">
        <f>MinhChung_1412661!C25</f>
        <v>0</v>
      </c>
      <c r="F25" s="17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HuongDan</vt:lpstr>
      <vt:lpstr>PhanCong</vt:lpstr>
      <vt:lpstr>MinhChung_1412170</vt:lpstr>
      <vt:lpstr>MinhChung_1412209</vt:lpstr>
      <vt:lpstr>MinhChung_1412661</vt:lpstr>
      <vt:lpstr>TongHop_YeuCauChucNang</vt:lpstr>
      <vt:lpstr>TongHop_YeuCauKyThuat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lvminh</dc:creator>
  <cp:lastModifiedBy>Hiền Nguyễn</cp:lastModifiedBy>
  <cp:lastPrinted>2016-05-13T11:33:29Z</cp:lastPrinted>
  <dcterms:created xsi:type="dcterms:W3CDTF">2016-04-29T02:06:35Z</dcterms:created>
  <dcterms:modified xsi:type="dcterms:W3CDTF">2017-05-22T10:36:05Z</dcterms:modified>
</cp:coreProperties>
</file>