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hope-my.sharepoint.com/personal/bosia_coh_org/Documents/Desktop/Rad52 Projects/Rad52 Foci experiments/"/>
    </mc:Choice>
  </mc:AlternateContent>
  <xr:revisionPtr revIDLastSave="55" documentId="8_{86983EC5-5248-48A1-BB1C-245DB00BA1FA}" xr6:coauthVersionLast="47" xr6:coauthVersionMax="47" xr10:uidLastSave="{F5508976-3DA0-4490-B966-81C45F911197}"/>
  <bookViews>
    <workbookView xWindow="0" yWindow="24" windowWidth="19440" windowHeight="12276" xr2:uid="{73BA89FB-6AC7-421C-9660-CCFEB27BFE13}"/>
  </bookViews>
  <sheets>
    <sheet name="Calc" sheetId="3" r:id="rId1"/>
    <sheet name="Exampl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M3" i="2"/>
  <c r="L3" i="2"/>
  <c r="J3" i="2" a="1"/>
  <c r="J3" i="2" s="1"/>
  <c r="K3" i="2" s="1" a="1"/>
  <c r="K3" i="2" s="1"/>
  <c r="J37" i="3" a="1"/>
  <c r="J37" i="3" s="1"/>
  <c r="K37" i="3" s="1" a="1"/>
  <c r="K37" i="3" s="1"/>
  <c r="J36" i="3" a="1"/>
  <c r="J36" i="3" s="1"/>
  <c r="K36" i="3" s="1" a="1"/>
  <c r="K36" i="3" s="1"/>
  <c r="J35" i="3" a="1"/>
  <c r="J35" i="3" s="1"/>
  <c r="K35" i="3" s="1" a="1"/>
  <c r="K35" i="3" s="1"/>
  <c r="J34" i="3" a="1"/>
  <c r="J34" i="3" s="1"/>
  <c r="K34" i="3" s="1" a="1"/>
  <c r="K34" i="3" s="1"/>
  <c r="J33" i="3" a="1"/>
  <c r="J33" i="3" s="1"/>
  <c r="K33" i="3" s="1" a="1"/>
  <c r="K33" i="3" s="1"/>
  <c r="J32" i="3" a="1"/>
  <c r="J32" i="3" s="1"/>
  <c r="K32" i="3" s="1" a="1"/>
  <c r="K32" i="3" s="1"/>
  <c r="J31" i="3" a="1"/>
  <c r="J31" i="3" s="1"/>
  <c r="K31" i="3" s="1" a="1"/>
  <c r="K31" i="3" s="1"/>
  <c r="J30" i="3" a="1"/>
  <c r="J30" i="3" s="1"/>
  <c r="K30" i="3" s="1" a="1"/>
  <c r="K30" i="3" s="1"/>
  <c r="J29" i="3" a="1"/>
  <c r="J29" i="3" s="1"/>
  <c r="K29" i="3" s="1" a="1"/>
  <c r="K29" i="3" s="1"/>
  <c r="J28" i="3" a="1"/>
  <c r="J28" i="3" s="1"/>
  <c r="K28" i="3" s="1" a="1"/>
  <c r="K28" i="3" s="1"/>
  <c r="J27" i="3" a="1"/>
  <c r="J27" i="3" s="1"/>
  <c r="K27" i="3" s="1" a="1"/>
  <c r="K27" i="3" s="1"/>
  <c r="J26" i="3" a="1"/>
  <c r="J26" i="3" s="1"/>
  <c r="K26" i="3" s="1" a="1"/>
  <c r="K26" i="3" s="1"/>
  <c r="J25" i="3" a="1"/>
  <c r="J25" i="3" s="1"/>
  <c r="K25" i="3" s="1" a="1"/>
  <c r="K25" i="3" s="1"/>
  <c r="J24" i="3" a="1"/>
  <c r="J24" i="3" s="1"/>
  <c r="K24" i="3" s="1" a="1"/>
  <c r="K24" i="3" s="1"/>
  <c r="J23" i="3" a="1"/>
  <c r="J23" i="3" s="1"/>
  <c r="K23" i="3" s="1" a="1"/>
  <c r="K23" i="3" s="1"/>
  <c r="J22" i="3" a="1"/>
  <c r="J22" i="3" s="1"/>
  <c r="K22" i="3" s="1" a="1"/>
  <c r="K22" i="3" s="1"/>
  <c r="J21" i="3" a="1"/>
  <c r="J21" i="3" s="1"/>
  <c r="K21" i="3" s="1" a="1"/>
  <c r="K21" i="3" s="1"/>
  <c r="J20" i="3" a="1"/>
  <c r="J20" i="3" s="1"/>
  <c r="K20" i="3" s="1" a="1"/>
  <c r="K20" i="3" s="1"/>
  <c r="J19" i="3" a="1"/>
  <c r="J19" i="3" s="1"/>
  <c r="K19" i="3" s="1" a="1"/>
  <c r="K19" i="3" s="1"/>
  <c r="J18" i="3" a="1"/>
  <c r="J18" i="3" s="1"/>
  <c r="K18" i="3" s="1" a="1"/>
  <c r="K18" i="3" s="1"/>
  <c r="J17" i="3" a="1"/>
  <c r="J17" i="3" s="1"/>
  <c r="K17" i="3" s="1" a="1"/>
  <c r="K17" i="3" s="1"/>
  <c r="J16" i="3" a="1"/>
  <c r="J16" i="3" s="1"/>
  <c r="K16" i="3" s="1" a="1"/>
  <c r="K16" i="3" s="1"/>
  <c r="J15" i="3" a="1"/>
  <c r="J15" i="3" s="1"/>
  <c r="K15" i="3" s="1" a="1"/>
  <c r="K15" i="3" s="1"/>
  <c r="J14" i="3" a="1"/>
  <c r="J14" i="3" s="1"/>
  <c r="K14" i="3" s="1" a="1"/>
  <c r="K14" i="3" s="1"/>
  <c r="J13" i="3" a="1"/>
  <c r="J13" i="3" s="1"/>
  <c r="K13" i="3" s="1" a="1"/>
  <c r="K13" i="3" s="1"/>
  <c r="J12" i="3" a="1"/>
  <c r="J12" i="3" s="1"/>
  <c r="K12" i="3" s="1" a="1"/>
  <c r="K12" i="3" s="1"/>
  <c r="J11" i="3" a="1"/>
  <c r="J11" i="3" s="1"/>
  <c r="K11" i="3" s="1" a="1"/>
  <c r="K11" i="3" s="1"/>
  <c r="J10" i="3" a="1"/>
  <c r="J10" i="3" s="1"/>
  <c r="K10" i="3" s="1" a="1"/>
  <c r="K10" i="3" s="1"/>
  <c r="J9" i="3" a="1"/>
  <c r="J9" i="3" s="1"/>
  <c r="K9" i="3" s="1" a="1"/>
  <c r="K9" i="3" s="1"/>
  <c r="J8" i="3" a="1"/>
  <c r="J8" i="3" s="1"/>
  <c r="K8" i="3" s="1" a="1"/>
  <c r="K8" i="3" s="1"/>
  <c r="J7" i="3" a="1"/>
  <c r="J7" i="3" s="1"/>
  <c r="K7" i="3" s="1" a="1"/>
  <c r="K7" i="3" s="1"/>
  <c r="J6" i="3" a="1"/>
  <c r="J6" i="3" s="1"/>
  <c r="K6" i="3" s="1" a="1"/>
  <c r="K6" i="3" s="1"/>
  <c r="J5" i="3" a="1"/>
  <c r="J5" i="3" s="1"/>
  <c r="K5" i="3" s="1" a="1"/>
  <c r="K5" i="3" s="1"/>
  <c r="J4" i="3" a="1"/>
  <c r="J4" i="3" s="1"/>
  <c r="K4" i="3" s="1" a="1"/>
  <c r="K4" i="3" s="1"/>
  <c r="J3" i="3" a="1"/>
  <c r="J3" i="3" s="1"/>
  <c r="K3" i="3" s="1" a="1"/>
  <c r="K3" i="3" s="1"/>
  <c r="J9" i="2" a="1"/>
  <c r="J9" i="2" s="1"/>
  <c r="K9" i="2" s="1" a="1"/>
  <c r="K9" i="2" s="1"/>
  <c r="J10" i="2" a="1"/>
  <c r="J10" i="2" s="1"/>
  <c r="K10" i="2" s="1" a="1"/>
  <c r="K10" i="2" s="1"/>
  <c r="J11" i="2" a="1"/>
  <c r="J11" i="2" s="1"/>
  <c r="K11" i="2" s="1" a="1"/>
  <c r="K11" i="2" s="1"/>
  <c r="J12" i="2" a="1"/>
  <c r="J12" i="2" s="1"/>
  <c r="K12" i="2" s="1" a="1"/>
  <c r="K12" i="2" s="1"/>
  <c r="J13" i="2" a="1"/>
  <c r="J13" i="2" s="1"/>
  <c r="K13" i="2" s="1" a="1"/>
  <c r="K13" i="2" s="1"/>
  <c r="J14" i="2" a="1"/>
  <c r="J14" i="2" s="1"/>
  <c r="K14" i="2" s="1" a="1"/>
  <c r="K14" i="2" s="1"/>
  <c r="J15" i="2" a="1"/>
  <c r="J15" i="2" s="1"/>
  <c r="K15" i="2" s="1" a="1"/>
  <c r="K15" i="2" s="1"/>
  <c r="J16" i="2" a="1"/>
  <c r="J16" i="2" s="1"/>
  <c r="K16" i="2" s="1" a="1"/>
  <c r="K16" i="2" s="1"/>
  <c r="J17" i="2" a="1"/>
  <c r="J17" i="2" s="1"/>
  <c r="K17" i="2" s="1" a="1"/>
  <c r="K17" i="2" s="1"/>
  <c r="J18" i="2" a="1"/>
  <c r="J18" i="2" s="1"/>
  <c r="K18" i="2" s="1" a="1"/>
  <c r="K18" i="2" s="1"/>
  <c r="J19" i="2" a="1"/>
  <c r="J19" i="2" s="1"/>
  <c r="K19" i="2" s="1" a="1"/>
  <c r="K19" i="2" s="1"/>
  <c r="J20" i="2" a="1"/>
  <c r="J20" i="2" s="1"/>
  <c r="K20" i="2" s="1" a="1"/>
  <c r="K20" i="2" s="1"/>
  <c r="J21" i="2" a="1"/>
  <c r="J21" i="2" s="1"/>
  <c r="K21" i="2" s="1" a="1"/>
  <c r="K21" i="2" s="1"/>
  <c r="J22" i="2" a="1"/>
  <c r="J22" i="2" s="1"/>
  <c r="K22" i="2" s="1" a="1"/>
  <c r="K22" i="2" s="1"/>
  <c r="J23" i="2" a="1"/>
  <c r="J23" i="2" s="1"/>
  <c r="K23" i="2" s="1" a="1"/>
  <c r="K23" i="2" s="1"/>
  <c r="J24" i="2" a="1"/>
  <c r="J24" i="2" s="1"/>
  <c r="K24" i="2" s="1" a="1"/>
  <c r="K24" i="2" s="1"/>
  <c r="J25" i="2" a="1"/>
  <c r="J25" i="2" s="1"/>
  <c r="K25" i="2" s="1" a="1"/>
  <c r="K25" i="2" s="1"/>
  <c r="J26" i="2" a="1"/>
  <c r="J26" i="2" s="1"/>
  <c r="K26" i="2" s="1" a="1"/>
  <c r="K26" i="2" s="1"/>
  <c r="J27" i="2" a="1"/>
  <c r="J27" i="2" s="1"/>
  <c r="K27" i="2" s="1" a="1"/>
  <c r="K27" i="2" s="1"/>
  <c r="J28" i="2" a="1"/>
  <c r="J28" i="2" s="1"/>
  <c r="K28" i="2" s="1" a="1"/>
  <c r="K28" i="2" s="1"/>
  <c r="J29" i="2" a="1"/>
  <c r="J29" i="2" s="1"/>
  <c r="K29" i="2" s="1" a="1"/>
  <c r="K29" i="2" s="1"/>
  <c r="J30" i="2" a="1"/>
  <c r="J30" i="2" s="1"/>
  <c r="K30" i="2" s="1" a="1"/>
  <c r="K30" i="2" s="1"/>
  <c r="J31" i="2" a="1"/>
  <c r="J31" i="2" s="1"/>
  <c r="K31" i="2" s="1" a="1"/>
  <c r="K31" i="2" s="1"/>
  <c r="J32" i="2" a="1"/>
  <c r="J32" i="2" s="1"/>
  <c r="K32" i="2" s="1" a="1"/>
  <c r="K32" i="2" s="1"/>
  <c r="J33" i="2" a="1"/>
  <c r="J33" i="2" s="1"/>
  <c r="K33" i="2" s="1" a="1"/>
  <c r="K33" i="2" s="1"/>
  <c r="J34" i="2" a="1"/>
  <c r="J34" i="2" s="1"/>
  <c r="K34" i="2" s="1" a="1"/>
  <c r="K34" i="2" s="1"/>
  <c r="J35" i="2" a="1"/>
  <c r="J35" i="2" s="1"/>
  <c r="K35" i="2" s="1" a="1"/>
  <c r="K35" i="2" s="1"/>
  <c r="J36" i="2" a="1"/>
  <c r="J36" i="2" s="1"/>
  <c r="K36" i="2" s="1" a="1"/>
  <c r="K36" i="2" s="1"/>
  <c r="J37" i="2" a="1"/>
  <c r="J37" i="2" s="1"/>
  <c r="K37" i="2" s="1" a="1"/>
  <c r="K37" i="2" s="1"/>
  <c r="J4" i="2" a="1"/>
  <c r="J4" i="2" s="1"/>
  <c r="K4" i="2" s="1" a="1"/>
  <c r="K4" i="2" s="1"/>
  <c r="J5" i="2" a="1"/>
  <c r="J5" i="2" s="1"/>
  <c r="K5" i="2" s="1" a="1"/>
  <c r="K5" i="2" s="1"/>
  <c r="J6" i="2" a="1"/>
  <c r="J6" i="2" s="1"/>
  <c r="K6" i="2" s="1" a="1"/>
  <c r="K6" i="2" s="1"/>
  <c r="J7" i="2" a="1"/>
  <c r="J7" i="2" s="1"/>
  <c r="K7" i="2" s="1" a="1"/>
  <c r="K7" i="2" s="1"/>
  <c r="J8" i="2" a="1"/>
  <c r="J8" i="2" s="1"/>
  <c r="K8" i="2" s="1" a="1"/>
  <c r="K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<sst xmlns="http://schemas.openxmlformats.org/spreadsheetml/2006/main" count="25" uniqueCount="13">
  <si>
    <t>Nearest B</t>
  </si>
  <si>
    <t>Nearest</t>
  </si>
  <si>
    <t>X</t>
  </si>
  <si>
    <t>Y</t>
  </si>
  <si>
    <t>Ref</t>
  </si>
  <si>
    <t>A Ref</t>
  </si>
  <si>
    <t>Distance</t>
  </si>
  <si>
    <t>B Ref</t>
  </si>
  <si>
    <t>A (Rad52-GFP)</t>
  </si>
  <si>
    <t>B (EdU)</t>
  </si>
  <si>
    <t>Total GFP</t>
  </si>
  <si>
    <t>Colocalized</t>
  </si>
  <si>
    <t>%Coloc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</si>
</sst>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141414"/>
      <name val="Segoe UI"/>
      <family val="2"/>
    </font>
    <font>
      <sz val="9"/>
      <name val="Segoe U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0" fillId="3" borderId="0" xfId="0" applyFill="1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2" fillId="3" borderId="0" xfId="0" applyFont="1" applyFill="1" applyBorder="1"/>
    <xf numFmtId="0" fontId="2" fillId="2" borderId="0" xfId="0" applyFont="1" applyFill="1" applyBorder="1"/>
    <xf numFmtId="0" fontId="2" fillId="0" borderId="0" xfId="0" applyFont="1"/>
    <xf numFmtId="0" fontId="2" fillId="0" borderId="0" xfId="0" applyFont="1" applyFill="1"/>
    <xf numFmtId="0" fontId="1" fillId="0" borderId="0" xfId="0" applyFont="1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/>
    </xf>
    <xf numFmtId="9" fontId="0" fillId="0" borderId="0" xfId="1" applyFont="1" applyFill="1" applyBorder="1"/>
  </cellXfs>
  <cellStyles count="2"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4</xdr:row>
      <xdr:rowOff>15240</xdr:rowOff>
    </xdr:from>
    <xdr:to>
      <xdr:col>21</xdr:col>
      <xdr:colOff>243840</xdr:colOff>
      <xdr:row>21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2A799E-1A28-EA70-FC40-F1CE29AA99CE}"/>
            </a:ext>
          </a:extLst>
        </xdr:cNvPr>
        <xdr:cNvSpPr txBox="1"/>
      </xdr:nvSpPr>
      <xdr:spPr>
        <a:xfrm>
          <a:off x="7322820" y="746760"/>
          <a:ext cx="5821680" cy="3230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Example of how to determine colocalization:</a:t>
          </a:r>
        </a:p>
        <a:p>
          <a:endParaRPr lang="en-US" sz="1100"/>
        </a:p>
        <a:p>
          <a:r>
            <a:rPr lang="en-US" sz="1100"/>
            <a:t>XY</a:t>
          </a:r>
          <a:r>
            <a:rPr lang="en-US" sz="1100" baseline="0"/>
            <a:t> values come from Fiji "find Maxima" function -&gt; Output: List.</a:t>
          </a:r>
        </a:p>
        <a:p>
          <a:r>
            <a:rPr lang="en-US" sz="1100" baseline="0"/>
            <a:t>Columns in A = Rad52-GFP maxima</a:t>
          </a:r>
        </a:p>
        <a:p>
          <a:r>
            <a:rPr lang="en-US" sz="1100" baseline="0"/>
            <a:t>Columns in B = EdU maxima</a:t>
          </a:r>
        </a:p>
        <a:p>
          <a:endParaRPr lang="en-US" sz="1100" baseline="0"/>
        </a:p>
        <a:p>
          <a:r>
            <a:rPr lang="en-US" sz="1100" baseline="0"/>
            <a:t>Cutoff for determining colocalization distance = 3</a:t>
          </a:r>
        </a:p>
        <a:p>
          <a:endParaRPr lang="en-US" sz="1100" baseline="0"/>
        </a:p>
        <a:p>
          <a:r>
            <a:rPr lang="en-US" sz="1100" baseline="0"/>
            <a:t>Use %EdU colocalized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85EF-8D78-4797-932A-A33910D28800}">
  <dimension ref="A2:K37"/>
  <sheetViews>
    <sheetView tabSelected="1" workbookViewId="0">
      <selection activeCell="E8" sqref="E8"/>
    </sheetView>
  </sheetViews>
  <sheetFormatPr defaultRowHeight="14.4" x14ac:dyDescent="0.3"/>
  <sheetData>
    <row r="2" spans="1:11" s="4" customFormat="1" x14ac:dyDescent="0.3">
      <c r="A2" s="6" t="s">
        <v>4</v>
      </c>
      <c r="B2" s="6" t="s">
        <v>2</v>
      </c>
      <c r="C2" s="6" t="s">
        <v>3</v>
      </c>
      <c r="D2" s="6" t="s">
        <v>4</v>
      </c>
      <c r="E2" s="6" t="s">
        <v>2</v>
      </c>
      <c r="F2" s="6" t="s">
        <v>3</v>
      </c>
      <c r="G2" s="5"/>
      <c r="H2" s="5"/>
      <c r="I2" s="6" t="s">
        <v>4</v>
      </c>
      <c r="J2" s="6" t="s">
        <v>6</v>
      </c>
      <c r="K2" s="6" t="s">
        <v>7</v>
      </c>
    </row>
    <row r="3" spans="1:11" s="4" customFormat="1" x14ac:dyDescent="0.3">
      <c r="G3" s="5"/>
      <c r="H3" s="5"/>
      <c r="J3" s="7" cm="1">
        <f t="array" ref="J3">MIN(SQRT(((B3-E$3:E$50)^2)+((C3-F$3:F$50)^2)))</f>
        <v>0</v>
      </c>
      <c r="K3" s="7" cm="1">
        <f t="array" ref="K3">MATCH(J3,SQRT(((B3-E$3:E$50)^2)+((C3-F$3:F$50)^2)),0)</f>
        <v>1</v>
      </c>
    </row>
    <row r="4" spans="1:11" s="4" customFormat="1" x14ac:dyDescent="0.3">
      <c r="G4" s="5"/>
      <c r="H4" s="5"/>
      <c r="J4" s="7" cm="1">
        <f t="array" ref="J4">MIN(SQRT(((B4-E$3:E$50)^2)+((C4-F$3:F$50)^2)))</f>
        <v>0</v>
      </c>
      <c r="K4" s="7" cm="1">
        <f t="array" ref="K4">MATCH(J4,SQRT(((B4-E$3:E$50)^2)+((C4-F$3:F$50)^2)),0)</f>
        <v>1</v>
      </c>
    </row>
    <row r="5" spans="1:11" s="4" customFormat="1" x14ac:dyDescent="0.3">
      <c r="G5" s="5"/>
      <c r="H5" s="5"/>
      <c r="J5" s="7" cm="1">
        <f t="array" ref="J5">MIN(SQRT(((B5-E$3:E$50)^2)+((C5-F$3:F$50)^2)))</f>
        <v>0</v>
      </c>
      <c r="K5" s="7" cm="1">
        <f t="array" ref="K5">MATCH(J5,SQRT(((B5-E$3:E$50)^2)+((C5-F$3:F$50)^2)),0)</f>
        <v>1</v>
      </c>
    </row>
    <row r="6" spans="1:11" s="4" customFormat="1" x14ac:dyDescent="0.3">
      <c r="E6" s="5"/>
      <c r="F6" s="5"/>
      <c r="G6" s="5"/>
      <c r="H6" s="5"/>
      <c r="J6" s="7" cm="1">
        <f t="array" ref="J6">MIN(SQRT(((B6-E$3:E$50)^2)+((C6-F$3:F$50)^2)))</f>
        <v>0</v>
      </c>
      <c r="K6" s="7" cm="1">
        <f t="array" ref="K6">MATCH(J6,SQRT(((B6-E$3:E$50)^2)+((C6-F$3:F$50)^2)),0)</f>
        <v>1</v>
      </c>
    </row>
    <row r="7" spans="1:11" s="4" customFormat="1" x14ac:dyDescent="0.3">
      <c r="E7" s="5"/>
      <c r="F7" s="5"/>
      <c r="G7" s="5"/>
      <c r="H7" s="5"/>
      <c r="J7" s="7" cm="1">
        <f t="array" ref="J7">MIN(SQRT(((B7-E$3:E$50)^2)+((C7-F$3:F$50)^2)))</f>
        <v>0</v>
      </c>
      <c r="K7" s="7" cm="1">
        <f t="array" ref="K7">MATCH(J7,SQRT(((B7-E$3:E$50)^2)+((C7-F$3:F$50)^2)),0)</f>
        <v>1</v>
      </c>
    </row>
    <row r="8" spans="1:11" s="4" customFormat="1" x14ac:dyDescent="0.3">
      <c r="E8" s="5"/>
      <c r="J8" s="8" cm="1">
        <f t="array" ref="J8">MIN(SQRT(((B8-E$3:E$50)^2)+((C8-F$3:F$50)^2)))</f>
        <v>0</v>
      </c>
      <c r="K8" s="7" cm="1">
        <f t="array" ref="K8">MATCH(J8,SQRT(((B8-E$3:E$50)^2)+((C8-F$3:F$50)^2)),0)</f>
        <v>1</v>
      </c>
    </row>
    <row r="9" spans="1:11" s="4" customFormat="1" x14ac:dyDescent="0.3">
      <c r="J9" s="7" cm="1">
        <f t="array" ref="J9">MIN(SQRT(((B9-E$3:E$50)^2)+((C9-F$3:F$50)^2)))</f>
        <v>0</v>
      </c>
      <c r="K9" s="7" cm="1">
        <f t="array" ref="K9">MATCH(J9,SQRT(((B9-E$3:E$50)^2)+((C9-F$3:F$50)^2)),0)</f>
        <v>1</v>
      </c>
    </row>
    <row r="10" spans="1:11" s="4" customFormat="1" x14ac:dyDescent="0.3">
      <c r="J10" s="9" cm="1">
        <f t="array" ref="J10">MIN(SQRT(((B10-E$3:E$50)^2)+((C10-F$3:F$50)^2)))</f>
        <v>0</v>
      </c>
      <c r="K10" s="7" cm="1">
        <f t="array" ref="K10">MATCH(J10,SQRT(((B10-E$3:E$50)^2)+((C10-F$3:F$50)^2)),0)</f>
        <v>1</v>
      </c>
    </row>
    <row r="11" spans="1:11" x14ac:dyDescent="0.3">
      <c r="J11" s="10" cm="1">
        <f t="array" ref="J11">MIN(SQRT(((B11-E$3:E$50)^2)+((C11-F$3:F$50)^2)))</f>
        <v>0</v>
      </c>
      <c r="K11" s="11" cm="1">
        <f t="array" ref="K11">MATCH(J11,SQRT(((B11-E$3:E$50)^2)+((C11-F$3:F$50)^2)),0)</f>
        <v>1</v>
      </c>
    </row>
    <row r="12" spans="1:11" x14ac:dyDescent="0.3">
      <c r="J12" s="10" cm="1">
        <f t="array" ref="J12">MIN(SQRT(((B12-E$3:E$50)^2)+((C12-F$3:F$50)^2)))</f>
        <v>0</v>
      </c>
      <c r="K12" s="11" cm="1">
        <f t="array" ref="K12">MATCH(J12,SQRT(((B12-E$3:E$50)^2)+((C12-F$3:F$50)^2)),0)</f>
        <v>1</v>
      </c>
    </row>
    <row r="13" spans="1:11" x14ac:dyDescent="0.3">
      <c r="J13" s="10" cm="1">
        <f t="array" ref="J13">MIN(SQRT(((B13-E$3:E$50)^2)+((C13-F$3:F$50)^2)))</f>
        <v>0</v>
      </c>
      <c r="K13" s="10" cm="1">
        <f t="array" ref="K13">MATCH(J13,SQRT(((B13-E$3:E$50)^2)+((C13-F$3:F$50)^2)),0)</f>
        <v>1</v>
      </c>
    </row>
    <row r="14" spans="1:11" x14ac:dyDescent="0.3">
      <c r="J14" s="10" cm="1">
        <f t="array" ref="J14">MIN(SQRT(((B14-E$3:E$50)^2)+((C14-F$3:F$50)^2)))</f>
        <v>0</v>
      </c>
      <c r="K14" s="10" cm="1">
        <f t="array" ref="K14">MATCH(J14,SQRT(((B14-E$3:E$50)^2)+((C14-F$3:F$50)^2)),0)</f>
        <v>1</v>
      </c>
    </row>
    <row r="15" spans="1:11" x14ac:dyDescent="0.3">
      <c r="J15" s="10" cm="1">
        <f t="array" ref="J15">MIN(SQRT(((B15-E$3:E$50)^2)+((C15-F$3:F$50)^2)))</f>
        <v>0</v>
      </c>
      <c r="K15" s="10" cm="1">
        <f t="array" ref="K15">MATCH(J15,SQRT(((B15-E$3:E$50)^2)+((C15-F$3:F$50)^2)),0)</f>
        <v>1</v>
      </c>
    </row>
    <row r="16" spans="1:11" x14ac:dyDescent="0.3">
      <c r="J16" s="10" cm="1">
        <f t="array" ref="J16">MIN(SQRT(((B16-E$3:E$50)^2)+((C16-F$3:F$50)^2)))</f>
        <v>0</v>
      </c>
      <c r="K16" s="10" cm="1">
        <f t="array" ref="K16">MATCH(J16,SQRT(((B16-E$3:E$50)^2)+((C16-F$3:F$50)^2)),0)</f>
        <v>1</v>
      </c>
    </row>
    <row r="17" spans="3:11" x14ac:dyDescent="0.3">
      <c r="J17" s="10" cm="1">
        <f t="array" ref="J17">MIN(SQRT(((B17-E$3:E$50)^2)+((C17-F$3:F$50)^2)))</f>
        <v>0</v>
      </c>
      <c r="K17" s="10" cm="1">
        <f t="array" ref="K17">MATCH(J17,SQRT(((B17-E$3:E$50)^2)+((C17-F$3:F$50)^2)),0)</f>
        <v>1</v>
      </c>
    </row>
    <row r="18" spans="3:11" x14ac:dyDescent="0.3">
      <c r="J18" s="10" cm="1">
        <f t="array" ref="J18">MIN(SQRT(((B18-E$3:E$50)^2)+((C18-F$3:F$50)^2)))</f>
        <v>0</v>
      </c>
      <c r="K18" s="10" cm="1">
        <f t="array" ref="K18">MATCH(J18,SQRT(((B18-E$3:E$50)^2)+((C18-F$3:F$50)^2)),0)</f>
        <v>1</v>
      </c>
    </row>
    <row r="19" spans="3:11" x14ac:dyDescent="0.3">
      <c r="J19" s="10" cm="1">
        <f t="array" ref="J19">MIN(SQRT(((B19-E$3:E$50)^2)+((C19-F$3:F$50)^2)))</f>
        <v>0</v>
      </c>
      <c r="K19" s="10" cm="1">
        <f t="array" ref="K19">MATCH(J19,SQRT(((B19-E$3:E$50)^2)+((C19-F$3:F$50)^2)),0)</f>
        <v>1</v>
      </c>
    </row>
    <row r="20" spans="3:11" x14ac:dyDescent="0.3">
      <c r="C20" s="1"/>
      <c r="J20" s="10" cm="1">
        <f t="array" ref="J20">MIN(SQRT(((B20-E$3:E$50)^2)+((C20-F$3:F$50)^2)))</f>
        <v>0</v>
      </c>
      <c r="K20" s="10" cm="1">
        <f t="array" ref="K20">MATCH(J20,SQRT(((B20-E$3:E$50)^2)+((C20-F$3:F$50)^2)),0)</f>
        <v>1</v>
      </c>
    </row>
    <row r="21" spans="3:11" x14ac:dyDescent="0.3">
      <c r="J21" s="10" cm="1">
        <f t="array" ref="J21">MIN(SQRT(((B21-E$3:E$50)^2)+((C21-F$3:F$50)^2)))</f>
        <v>0</v>
      </c>
      <c r="K21" s="10" cm="1">
        <f t="array" ref="K21">MATCH(J21,SQRT(((B21-E$3:E$50)^2)+((C21-F$3:F$50)^2)),0)</f>
        <v>1</v>
      </c>
    </row>
    <row r="22" spans="3:11" x14ac:dyDescent="0.3">
      <c r="J22" s="10" cm="1">
        <f t="array" ref="J22">MIN(SQRT(((B22-E$3:E$50)^2)+((C22-F$3:F$50)^2)))</f>
        <v>0</v>
      </c>
      <c r="K22" s="10" cm="1">
        <f t="array" ref="K22">MATCH(J22,SQRT(((B22-E$3:E$50)^2)+((C22-F$3:F$50)^2)),0)</f>
        <v>1</v>
      </c>
    </row>
    <row r="23" spans="3:11" x14ac:dyDescent="0.3">
      <c r="J23" s="10" cm="1">
        <f t="array" ref="J23">MIN(SQRT(((B23-E$3:E$50)^2)+((C23-F$3:F$50)^2)))</f>
        <v>0</v>
      </c>
      <c r="K23" s="10" cm="1">
        <f t="array" ref="K23">MATCH(J23,SQRT(((B23-E$3:E$50)^2)+((C23-F$3:F$50)^2)),0)</f>
        <v>1</v>
      </c>
    </row>
    <row r="24" spans="3:11" x14ac:dyDescent="0.3">
      <c r="J24" s="10" cm="1">
        <f t="array" ref="J24">MIN(SQRT(((B24-E$3:E$50)^2)+((C24-F$3:F$50)^2)))</f>
        <v>0</v>
      </c>
      <c r="K24" s="10" cm="1">
        <f t="array" ref="K24">MATCH(J24,SQRT(((B24-E$3:E$50)^2)+((C24-F$3:F$50)^2)),0)</f>
        <v>1</v>
      </c>
    </row>
    <row r="25" spans="3:11" x14ac:dyDescent="0.3">
      <c r="J25" s="10" cm="1">
        <f t="array" ref="J25">MIN(SQRT(((B25-E$3:E$50)^2)+((C25-F$3:F$50)^2)))</f>
        <v>0</v>
      </c>
      <c r="K25" s="10" cm="1">
        <f t="array" ref="K25">MATCH(J25,SQRT(((B25-E$3:E$50)^2)+((C25-F$3:F$50)^2)),0)</f>
        <v>1</v>
      </c>
    </row>
    <row r="26" spans="3:11" x14ac:dyDescent="0.3">
      <c r="J26" s="10" cm="1">
        <f t="array" ref="J26">MIN(SQRT(((B26-E$3:E$50)^2)+((C26-F$3:F$50)^2)))</f>
        <v>0</v>
      </c>
      <c r="K26" s="10" cm="1">
        <f t="array" ref="K26">MATCH(J26,SQRT(((B26-E$3:E$50)^2)+((C26-F$3:F$50)^2)),0)</f>
        <v>1</v>
      </c>
    </row>
    <row r="27" spans="3:11" x14ac:dyDescent="0.3">
      <c r="J27" s="10" cm="1">
        <f t="array" ref="J27">MIN(SQRT(((B27-E$3:E$50)^2)+((C27-F$3:F$50)^2)))</f>
        <v>0</v>
      </c>
      <c r="K27" s="10" cm="1">
        <f t="array" ref="K27">MATCH(J27,SQRT(((B27-E$3:E$50)^2)+((C27-F$3:F$50)^2)),0)</f>
        <v>1</v>
      </c>
    </row>
    <row r="28" spans="3:11" x14ac:dyDescent="0.3">
      <c r="J28" s="10" cm="1">
        <f t="array" ref="J28">MIN(SQRT(((B28-E$3:E$50)^2)+((C28-F$3:F$50)^2)))</f>
        <v>0</v>
      </c>
      <c r="K28" s="10" cm="1">
        <f t="array" ref="K28">MATCH(J28,SQRT(((B28-E$3:E$50)^2)+((C28-F$3:F$50)^2)),0)</f>
        <v>1</v>
      </c>
    </row>
    <row r="29" spans="3:11" x14ac:dyDescent="0.3">
      <c r="J29" s="10" cm="1">
        <f t="array" ref="J29">MIN(SQRT(((B29-E$3:E$50)^2)+((C29-F$3:F$50)^2)))</f>
        <v>0</v>
      </c>
      <c r="K29" s="10" cm="1">
        <f t="array" ref="K29">MATCH(J29,SQRT(((B29-E$3:E$50)^2)+((C29-F$3:F$50)^2)),0)</f>
        <v>1</v>
      </c>
    </row>
    <row r="30" spans="3:11" x14ac:dyDescent="0.3">
      <c r="J30" s="10" cm="1">
        <f t="array" ref="J30">MIN(SQRT(((B30-E$3:E$50)^2)+((C30-F$3:F$50)^2)))</f>
        <v>0</v>
      </c>
      <c r="K30" s="10" cm="1">
        <f t="array" ref="K30">MATCH(J30,SQRT(((B30-E$3:E$50)^2)+((C30-F$3:F$50)^2)),0)</f>
        <v>1</v>
      </c>
    </row>
    <row r="31" spans="3:11" x14ac:dyDescent="0.3">
      <c r="J31" s="10" cm="1">
        <f t="array" ref="J31">MIN(SQRT(((B31-E$3:E$50)^2)+((C31-F$3:F$50)^2)))</f>
        <v>0</v>
      </c>
      <c r="K31" s="10" cm="1">
        <f t="array" ref="K31">MATCH(J31,SQRT(((B31-E$3:E$50)^2)+((C31-F$3:F$50)^2)),0)</f>
        <v>1</v>
      </c>
    </row>
    <row r="32" spans="3:11" x14ac:dyDescent="0.3">
      <c r="J32" s="10" cm="1">
        <f t="array" ref="J32">MIN(SQRT(((B32-E$3:E$50)^2)+((C32-F$3:F$50)^2)))</f>
        <v>0</v>
      </c>
      <c r="K32" s="10" cm="1">
        <f t="array" ref="K32">MATCH(J32,SQRT(((B32-E$3:E$50)^2)+((C32-F$3:F$50)^2)),0)</f>
        <v>1</v>
      </c>
    </row>
    <row r="33" spans="10:11" x14ac:dyDescent="0.3">
      <c r="J33" s="10" cm="1">
        <f t="array" ref="J33">MIN(SQRT(((B33-E$3:E$50)^2)+((C33-F$3:F$50)^2)))</f>
        <v>0</v>
      </c>
      <c r="K33" s="10" cm="1">
        <f t="array" ref="K33">MATCH(J33,SQRT(((B33-E$3:E$50)^2)+((C33-F$3:F$50)^2)),0)</f>
        <v>1</v>
      </c>
    </row>
    <row r="34" spans="10:11" x14ac:dyDescent="0.3">
      <c r="J34" s="10" cm="1">
        <f t="array" ref="J34">MIN(SQRT(((B34-E$3:E$50)^2)+((C34-F$3:F$50)^2)))</f>
        <v>0</v>
      </c>
      <c r="K34" s="10" cm="1">
        <f t="array" ref="K34">MATCH(J34,SQRT(((B34-E$3:E$50)^2)+((C34-F$3:F$50)^2)),0)</f>
        <v>1</v>
      </c>
    </row>
    <row r="35" spans="10:11" x14ac:dyDescent="0.3">
      <c r="J35" s="10" cm="1">
        <f t="array" ref="J35">MIN(SQRT(((B35-E$3:E$50)^2)+((C35-F$3:F$50)^2)))</f>
        <v>0</v>
      </c>
      <c r="K35" s="10" cm="1">
        <f t="array" ref="K35">MATCH(J35,SQRT(((B35-E$3:E$50)^2)+((C35-F$3:F$50)^2)),0)</f>
        <v>1</v>
      </c>
    </row>
    <row r="36" spans="10:11" x14ac:dyDescent="0.3">
      <c r="J36" s="10" cm="1">
        <f t="array" ref="J36">MIN(SQRT(((B36-E$3:E$50)^2)+((C36-F$3:F$50)^2)))</f>
        <v>0</v>
      </c>
      <c r="K36" s="10" cm="1">
        <f t="array" ref="K36">MATCH(J36,SQRT(((B36-E$3:E$50)^2)+((C36-F$3:F$50)^2)),0)</f>
        <v>1</v>
      </c>
    </row>
    <row r="37" spans="10:11" x14ac:dyDescent="0.3">
      <c r="J37" s="10" cm="1">
        <f t="array" ref="J37">MIN(SQRT(((B37-E$3:E$50)^2)+((C37-F$3:F$50)^2)))</f>
        <v>0</v>
      </c>
      <c r="K37" s="10" cm="1">
        <f t="array" ref="K37">MATCH(J37,SQRT(((B37-E$3:E$50)^2)+((C37-F$3:F$50)^2)),0)</f>
        <v>1</v>
      </c>
    </row>
  </sheetData>
  <conditionalFormatting sqref="J1:J1048576">
    <cfRule type="cellIs" dxfId="1" priority="1" operator="lessThan">
      <formula>3.01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8701-5477-49B7-81F3-9ABD619A4163}">
  <dimension ref="A1:N37"/>
  <sheetViews>
    <sheetView workbookViewId="0">
      <selection activeCell="L2" sqref="L2:N2"/>
    </sheetView>
  </sheetViews>
  <sheetFormatPr defaultRowHeight="14.4" x14ac:dyDescent="0.3"/>
  <cols>
    <col min="13" max="13" width="10.33203125" bestFit="1" customWidth="1"/>
  </cols>
  <sheetData>
    <row r="1" spans="1:14" s="4" customFormat="1" x14ac:dyDescent="0.3">
      <c r="A1" s="14" t="s">
        <v>8</v>
      </c>
      <c r="B1" s="13"/>
      <c r="C1" s="12"/>
      <c r="D1" s="14" t="s">
        <v>9</v>
      </c>
      <c r="E1" s="12"/>
      <c r="F1" s="12"/>
      <c r="G1" s="5"/>
      <c r="H1" s="5"/>
      <c r="I1" s="6" t="s">
        <v>0</v>
      </c>
      <c r="J1" s="6" t="s">
        <v>1</v>
      </c>
    </row>
    <row r="2" spans="1:14" s="4" customFormat="1" x14ac:dyDescent="0.3">
      <c r="A2" s="6" t="s">
        <v>4</v>
      </c>
      <c r="B2" s="6" t="s">
        <v>2</v>
      </c>
      <c r="C2" s="6" t="s">
        <v>3</v>
      </c>
      <c r="D2" s="6" t="s">
        <v>4</v>
      </c>
      <c r="E2" s="6" t="s">
        <v>2</v>
      </c>
      <c r="F2" s="6" t="s">
        <v>3</v>
      </c>
      <c r="G2" s="5"/>
      <c r="H2" s="5"/>
      <c r="I2" s="6" t="s">
        <v>5</v>
      </c>
      <c r="J2" s="6" t="s">
        <v>6</v>
      </c>
      <c r="K2" s="6" t="s">
        <v>7</v>
      </c>
      <c r="L2" s="4" t="s">
        <v>10</v>
      </c>
      <c r="M2" s="4" t="s">
        <v>11</v>
      </c>
      <c r="N2" s="4" t="s">
        <v>12</v>
      </c>
    </row>
    <row r="3" spans="1:14" s="4" customFormat="1" x14ac:dyDescent="0.3">
      <c r="A3" s="4">
        <v>1</v>
      </c>
      <c r="B3" s="4">
        <v>311</v>
      </c>
      <c r="C3" s="4">
        <v>1898</v>
      </c>
      <c r="D3" s="4">
        <v>1</v>
      </c>
      <c r="E3" s="2">
        <v>291</v>
      </c>
      <c r="F3" s="2">
        <v>1792</v>
      </c>
      <c r="G3" s="5"/>
      <c r="H3" s="5"/>
      <c r="I3" s="4">
        <v>1</v>
      </c>
      <c r="J3" s="7" cm="1">
        <f t="array" ref="J3">MIN(SQRT(((B3-E$3:E$50)^2)+((C3-F$3:F$50)^2)))</f>
        <v>51.009802979427398</v>
      </c>
      <c r="K3" s="7" cm="1">
        <f t="array" ref="K3">MATCH(J3,SQRT(((B3-E$3:E$50)^2)+((C3-F$3:F$50)^2)),0)</f>
        <v>3</v>
      </c>
      <c r="L3" s="4">
        <f>COUNTIF(J3:J300,"&gt;0")</f>
        <v>35</v>
      </c>
      <c r="M3" s="4">
        <f>COUNTIF(J3:J200,"&lt;3")</f>
        <v>2</v>
      </c>
      <c r="N3" s="15">
        <f>M3/L3</f>
        <v>5.7142857142857141E-2</v>
      </c>
    </row>
    <row r="4" spans="1:14" s="4" customFormat="1" x14ac:dyDescent="0.3">
      <c r="A4" s="4">
        <v>2</v>
      </c>
      <c r="B4" s="4">
        <v>290</v>
      </c>
      <c r="C4" s="4">
        <v>1895</v>
      </c>
      <c r="D4" s="4">
        <v>2</v>
      </c>
      <c r="E4" s="3">
        <v>286</v>
      </c>
      <c r="F4" s="3">
        <v>1794</v>
      </c>
      <c r="G4" s="5"/>
      <c r="H4" s="5"/>
      <c r="I4" s="4">
        <v>2</v>
      </c>
      <c r="J4" s="7" cm="1">
        <f t="array" ref="J4">MIN(SQRT(((B4-E$3:E$50)^2)+((C4-F$3:F$50)^2)))</f>
        <v>30.066592756745816</v>
      </c>
      <c r="K4" s="7" cm="1">
        <f t="array" ref="K4">MATCH(J4,SQRT(((B4-E$3:E$50)^2)+((C4-F$3:F$50)^2)),0)</f>
        <v>3</v>
      </c>
    </row>
    <row r="5" spans="1:14" s="4" customFormat="1" x14ac:dyDescent="0.3">
      <c r="A5" s="4">
        <v>3</v>
      </c>
      <c r="B5" s="4">
        <v>250</v>
      </c>
      <c r="C5" s="4">
        <v>1906</v>
      </c>
      <c r="D5" s="4">
        <v>3</v>
      </c>
      <c r="E5" s="4">
        <v>260</v>
      </c>
      <c r="F5" s="4">
        <v>1897</v>
      </c>
      <c r="G5" s="5"/>
      <c r="H5" s="5"/>
      <c r="I5" s="4">
        <v>3</v>
      </c>
      <c r="J5" s="7" cm="1">
        <f t="array" ref="J5">MIN(SQRT(((B5-E$3:E$50)^2)+((C5-F$3:F$50)^2)))</f>
        <v>13.45362404707371</v>
      </c>
      <c r="K5" s="7" cm="1">
        <f t="array" ref="K5">MATCH(J5,SQRT(((B5-E$3:E$50)^2)+((C5-F$3:F$50)^2)),0)</f>
        <v>3</v>
      </c>
    </row>
    <row r="6" spans="1:14" s="4" customFormat="1" x14ac:dyDescent="0.3">
      <c r="A6" s="4">
        <v>4</v>
      </c>
      <c r="B6" s="4">
        <v>275</v>
      </c>
      <c r="C6" s="4">
        <v>1833</v>
      </c>
      <c r="G6" s="5"/>
      <c r="H6" s="5"/>
      <c r="I6" s="4">
        <v>4</v>
      </c>
      <c r="J6" s="7" cm="1">
        <f t="array" ref="J6">MIN(SQRT(((B6-E$3:E$50)^2)+((C6-F$3:F$50)^2)))</f>
        <v>40.521599178709621</v>
      </c>
      <c r="K6" s="7" cm="1">
        <f t="array" ref="K6">MATCH(J6,SQRT(((B6-E$3:E$50)^2)+((C6-F$3:F$50)^2)),0)</f>
        <v>2</v>
      </c>
    </row>
    <row r="7" spans="1:14" s="4" customFormat="1" x14ac:dyDescent="0.3">
      <c r="A7" s="4">
        <v>5</v>
      </c>
      <c r="B7" s="4">
        <v>313</v>
      </c>
      <c r="C7" s="4">
        <v>1791</v>
      </c>
      <c r="G7" s="5"/>
      <c r="H7" s="5"/>
      <c r="I7" s="4">
        <v>5</v>
      </c>
      <c r="J7" s="7" cm="1">
        <f t="array" ref="J7">MIN(SQRT(((B7-E$3:E$50)^2)+((C7-F$3:F$50)^2)))</f>
        <v>22.022715545545239</v>
      </c>
      <c r="K7" s="7" cm="1">
        <f t="array" ref="K7">MATCH(J7,SQRT(((B7-E$3:E$50)^2)+((C7-F$3:F$50)^2)),0)</f>
        <v>1</v>
      </c>
    </row>
    <row r="8" spans="1:14" s="4" customFormat="1" x14ac:dyDescent="0.3">
      <c r="A8" s="4">
        <v>6</v>
      </c>
      <c r="B8" s="2">
        <v>292</v>
      </c>
      <c r="C8" s="2">
        <v>1794</v>
      </c>
      <c r="I8" s="4">
        <v>6</v>
      </c>
      <c r="J8" s="8" cm="1">
        <f t="array" ref="J8">MIN(SQRT(((B8-E$3:E$50)^2)+((C8-F$3:F$50)^2)))</f>
        <v>2.2360679774997898</v>
      </c>
      <c r="K8" s="8" cm="1">
        <f t="array" ref="K8">MATCH(J8,SQRT(((B8-E$3:E$50)^2)+((C8-F$3:F$50)^2)),0)</f>
        <v>1</v>
      </c>
    </row>
    <row r="9" spans="1:14" s="4" customFormat="1" x14ac:dyDescent="0.3">
      <c r="A9" s="4">
        <v>7</v>
      </c>
      <c r="B9" s="4">
        <v>224</v>
      </c>
      <c r="C9" s="4">
        <v>1900</v>
      </c>
      <c r="I9" s="4">
        <v>7</v>
      </c>
      <c r="J9" s="7" cm="1">
        <f t="array" ref="J9">MIN(SQRT(((B9-E$3:E$50)^2)+((C9-F$3:F$50)^2)))</f>
        <v>36.124783736376884</v>
      </c>
      <c r="K9" s="7" cm="1">
        <f t="array" ref="K9">MATCH(J9,SQRT(((B9-E$3:E$50)^2)+((C9-F$3:F$50)^2)),0)</f>
        <v>3</v>
      </c>
    </row>
    <row r="10" spans="1:14" s="4" customFormat="1" x14ac:dyDescent="0.3">
      <c r="A10" s="4">
        <v>8</v>
      </c>
      <c r="B10" s="3">
        <v>287</v>
      </c>
      <c r="C10" s="3">
        <v>1795</v>
      </c>
      <c r="I10" s="4">
        <v>8</v>
      </c>
      <c r="J10" s="9" cm="1">
        <f t="array" ref="J10">MIN(SQRT(((B10-E$3:E$50)^2)+((C10-F$3:F$50)^2)))</f>
        <v>1.4142135623730951</v>
      </c>
      <c r="K10" s="9" cm="1">
        <f t="array" ref="K10">MATCH(J10,SQRT(((B10-E$3:E$50)^2)+((C10-F$3:F$50)^2)),0)</f>
        <v>2</v>
      </c>
    </row>
    <row r="11" spans="1:14" x14ac:dyDescent="0.3">
      <c r="A11">
        <v>9</v>
      </c>
      <c r="B11">
        <v>338</v>
      </c>
      <c r="C11">
        <v>1943</v>
      </c>
      <c r="I11">
        <v>9</v>
      </c>
      <c r="J11" s="10" cm="1">
        <f t="array" ref="J11">MIN(SQRT(((B11-E$3:E$50)^2)+((C11-F$3:F$50)^2)))</f>
        <v>90.553851381374173</v>
      </c>
      <c r="K11" s="10" cm="1">
        <f t="array" ref="K11">MATCH(J11,SQRT(((B11-E$3:E$50)^2)+((C11-F$3:F$50)^2)),0)</f>
        <v>3</v>
      </c>
    </row>
    <row r="12" spans="1:14" x14ac:dyDescent="0.3">
      <c r="A12">
        <v>10</v>
      </c>
      <c r="B12">
        <v>286</v>
      </c>
      <c r="C12">
        <v>1898</v>
      </c>
      <c r="I12">
        <v>10</v>
      </c>
      <c r="J12" s="10" cm="1">
        <f t="array" ref="J12">MIN(SQRT(((B12-E$3:E$50)^2)+((C12-F$3:F$50)^2)))</f>
        <v>26.019223662515376</v>
      </c>
      <c r="K12" s="10" cm="1">
        <f t="array" ref="K12">MATCH(J12,SQRT(((B12-E$3:E$50)^2)+((C12-F$3:F$50)^2)),0)</f>
        <v>3</v>
      </c>
    </row>
    <row r="13" spans="1:14" x14ac:dyDescent="0.3">
      <c r="A13">
        <v>11</v>
      </c>
      <c r="B13">
        <v>346</v>
      </c>
      <c r="C13">
        <v>1928</v>
      </c>
      <c r="I13">
        <v>11</v>
      </c>
      <c r="J13" s="10" cm="1">
        <f t="array" ref="J13">MIN(SQRT(((B13-E$3:E$50)^2)+((C13-F$3:F$50)^2)))</f>
        <v>91.4166286842826</v>
      </c>
      <c r="K13" s="10" cm="1">
        <f t="array" ref="K13">MATCH(J13,SQRT(((B13-E$3:E$50)^2)+((C13-F$3:F$50)^2)),0)</f>
        <v>3</v>
      </c>
    </row>
    <row r="14" spans="1:14" x14ac:dyDescent="0.3">
      <c r="A14">
        <v>12</v>
      </c>
      <c r="B14">
        <v>238</v>
      </c>
      <c r="C14">
        <v>1889</v>
      </c>
      <c r="I14">
        <v>12</v>
      </c>
      <c r="J14" s="10" cm="1">
        <f t="array" ref="J14">MIN(SQRT(((B14-E$3:E$50)^2)+((C14-F$3:F$50)^2)))</f>
        <v>23.409399821439251</v>
      </c>
      <c r="K14" s="10" cm="1">
        <f t="array" ref="K14">MATCH(J14,SQRT(((B14-E$3:E$50)^2)+((C14-F$3:F$50)^2)),0)</f>
        <v>3</v>
      </c>
    </row>
    <row r="15" spans="1:14" x14ac:dyDescent="0.3">
      <c r="A15">
        <v>13</v>
      </c>
      <c r="B15">
        <v>333</v>
      </c>
      <c r="C15">
        <v>1927</v>
      </c>
      <c r="I15">
        <v>13</v>
      </c>
      <c r="J15" s="10" cm="1">
        <f t="array" ref="J15">MIN(SQRT(((B15-E$3:E$50)^2)+((C15-F$3:F$50)^2)))</f>
        <v>78.924014089502563</v>
      </c>
      <c r="K15" s="10" cm="1">
        <f t="array" ref="K15">MATCH(J15,SQRT(((B15-E$3:E$50)^2)+((C15-F$3:F$50)^2)),0)</f>
        <v>3</v>
      </c>
    </row>
    <row r="16" spans="1:14" x14ac:dyDescent="0.3">
      <c r="A16">
        <v>14</v>
      </c>
      <c r="B16">
        <v>366</v>
      </c>
      <c r="C16">
        <v>1877</v>
      </c>
      <c r="I16">
        <v>14</v>
      </c>
      <c r="J16" s="10" cm="1">
        <f t="array" ref="J16">MIN(SQRT(((B16-E$3:E$50)^2)+((C16-F$3:F$50)^2)))</f>
        <v>107.8702924812944</v>
      </c>
      <c r="K16" s="10" cm="1">
        <f t="array" ref="K16">MATCH(J16,SQRT(((B16-E$3:E$50)^2)+((C16-F$3:F$50)^2)),0)</f>
        <v>3</v>
      </c>
    </row>
    <row r="17" spans="1:11" x14ac:dyDescent="0.3">
      <c r="A17">
        <v>15</v>
      </c>
      <c r="B17">
        <v>340</v>
      </c>
      <c r="C17">
        <v>1859</v>
      </c>
      <c r="I17">
        <v>15</v>
      </c>
      <c r="J17" s="10" cm="1">
        <f t="array" ref="J17">MIN(SQRT(((B17-E$3:E$50)^2)+((C17-F$3:F$50)^2)))</f>
        <v>83.006023877788536</v>
      </c>
      <c r="K17" s="10" cm="1">
        <f t="array" ref="K17">MATCH(J17,SQRT(((B17-E$3:E$50)^2)+((C17-F$3:F$50)^2)),0)</f>
        <v>1</v>
      </c>
    </row>
    <row r="18" spans="1:11" x14ac:dyDescent="0.3">
      <c r="A18">
        <v>16</v>
      </c>
      <c r="B18">
        <v>256</v>
      </c>
      <c r="C18">
        <v>1907</v>
      </c>
      <c r="I18">
        <v>16</v>
      </c>
      <c r="J18" s="10" cm="1">
        <f t="array" ref="J18">MIN(SQRT(((B18-E$3:E$50)^2)+((C18-F$3:F$50)^2)))</f>
        <v>10.770329614269007</v>
      </c>
      <c r="K18" s="10" cm="1">
        <f t="array" ref="K18">MATCH(J18,SQRT(((B18-E$3:E$50)^2)+((C18-F$3:F$50)^2)),0)</f>
        <v>3</v>
      </c>
    </row>
    <row r="19" spans="1:11" x14ac:dyDescent="0.3">
      <c r="A19">
        <v>17</v>
      </c>
      <c r="B19">
        <v>307</v>
      </c>
      <c r="C19">
        <v>1881</v>
      </c>
      <c r="I19">
        <v>17</v>
      </c>
      <c r="J19" s="10" cm="1">
        <f t="array" ref="J19">MIN(SQRT(((B19-E$3:E$50)^2)+((C19-F$3:F$50)^2)))</f>
        <v>49.648766349225639</v>
      </c>
      <c r="K19" s="10" cm="1">
        <f t="array" ref="K19">MATCH(J19,SQRT(((B19-E$3:E$50)^2)+((C19-F$3:F$50)^2)),0)</f>
        <v>3</v>
      </c>
    </row>
    <row r="20" spans="1:11" x14ac:dyDescent="0.3">
      <c r="A20">
        <v>18</v>
      </c>
      <c r="B20">
        <v>280</v>
      </c>
      <c r="C20" s="1">
        <v>1789</v>
      </c>
      <c r="I20">
        <v>18</v>
      </c>
      <c r="J20" s="10" cm="1">
        <f t="array" ref="J20">MIN(SQRT(((B20-E$3:E$50)^2)+((C20-F$3:F$50)^2)))</f>
        <v>7.810249675906654</v>
      </c>
      <c r="K20" s="10" cm="1">
        <f t="array" ref="K20">MATCH(J20,SQRT(((B20-E$3:E$50)^2)+((C20-F$3:F$50)^2)),0)</f>
        <v>2</v>
      </c>
    </row>
    <row r="21" spans="1:11" x14ac:dyDescent="0.3">
      <c r="A21">
        <v>19</v>
      </c>
      <c r="B21">
        <v>273</v>
      </c>
      <c r="C21">
        <v>1932</v>
      </c>
      <c r="I21">
        <v>19</v>
      </c>
      <c r="J21" s="10" cm="1">
        <f t="array" ref="J21">MIN(SQRT(((B21-E$3:E$50)^2)+((C21-F$3:F$50)^2)))</f>
        <v>37.336309405188942</v>
      </c>
      <c r="K21" s="10" cm="1">
        <f t="array" ref="K21">MATCH(J21,SQRT(((B21-E$3:E$50)^2)+((C21-F$3:F$50)^2)),0)</f>
        <v>3</v>
      </c>
    </row>
    <row r="22" spans="1:11" x14ac:dyDescent="0.3">
      <c r="A22">
        <v>20</v>
      </c>
      <c r="B22">
        <v>258</v>
      </c>
      <c r="C22">
        <v>1910</v>
      </c>
      <c r="I22">
        <v>20</v>
      </c>
      <c r="J22" s="10" cm="1">
        <f t="array" ref="J22">MIN(SQRT(((B22-E$3:E$50)^2)+((C22-F$3:F$50)^2)))</f>
        <v>13.152946437965905</v>
      </c>
      <c r="K22" s="10" cm="1">
        <f t="array" ref="K22">MATCH(J22,SQRT(((B22-E$3:E$50)^2)+((C22-F$3:F$50)^2)),0)</f>
        <v>3</v>
      </c>
    </row>
    <row r="23" spans="1:11" x14ac:dyDescent="0.3">
      <c r="A23">
        <v>21</v>
      </c>
      <c r="B23">
        <v>325</v>
      </c>
      <c r="C23">
        <v>1848</v>
      </c>
      <c r="I23">
        <v>21</v>
      </c>
      <c r="J23" s="10" cm="1">
        <f t="array" ref="J23">MIN(SQRT(((B23-E$3:E$50)^2)+((C23-F$3:F$50)^2)))</f>
        <v>65.513357416636794</v>
      </c>
      <c r="K23" s="10" cm="1">
        <f t="array" ref="K23">MATCH(J23,SQRT(((B23-E$3:E$50)^2)+((C23-F$3:F$50)^2)),0)</f>
        <v>1</v>
      </c>
    </row>
    <row r="24" spans="1:11" x14ac:dyDescent="0.3">
      <c r="A24">
        <v>22</v>
      </c>
      <c r="B24">
        <v>290</v>
      </c>
      <c r="C24">
        <v>1811</v>
      </c>
      <c r="I24">
        <v>22</v>
      </c>
      <c r="J24" s="10" cm="1">
        <f t="array" ref="J24">MIN(SQRT(((B24-E$3:E$50)^2)+((C24-F$3:F$50)^2)))</f>
        <v>17.464249196572979</v>
      </c>
      <c r="K24" s="10" cm="1">
        <f t="array" ref="K24">MATCH(J24,SQRT(((B24-E$3:E$50)^2)+((C24-F$3:F$50)^2)),0)</f>
        <v>2</v>
      </c>
    </row>
    <row r="25" spans="1:11" x14ac:dyDescent="0.3">
      <c r="A25">
        <v>23</v>
      </c>
      <c r="B25">
        <v>253</v>
      </c>
      <c r="C25">
        <v>1901</v>
      </c>
      <c r="I25">
        <v>23</v>
      </c>
      <c r="J25" s="10" cm="1">
        <f t="array" ref="J25">MIN(SQRT(((B25-E$3:E$50)^2)+((C25-F$3:F$50)^2)))</f>
        <v>8.0622577482985491</v>
      </c>
      <c r="K25" s="10" cm="1">
        <f t="array" ref="K25">MATCH(J25,SQRT(((B25-E$3:E$50)^2)+((C25-F$3:F$50)^2)),0)</f>
        <v>3</v>
      </c>
    </row>
    <row r="26" spans="1:11" x14ac:dyDescent="0.3">
      <c r="A26">
        <v>24</v>
      </c>
      <c r="B26">
        <v>352</v>
      </c>
      <c r="C26">
        <v>1803</v>
      </c>
      <c r="I26">
        <v>24</v>
      </c>
      <c r="J26" s="10" cm="1">
        <f t="array" ref="J26">MIN(SQRT(((B26-E$3:E$50)^2)+((C26-F$3:F$50)^2)))</f>
        <v>61.98386886924694</v>
      </c>
      <c r="K26" s="10" cm="1">
        <f t="array" ref="K26">MATCH(J26,SQRT(((B26-E$3:E$50)^2)+((C26-F$3:F$50)^2)),0)</f>
        <v>1</v>
      </c>
    </row>
    <row r="27" spans="1:11" x14ac:dyDescent="0.3">
      <c r="A27">
        <v>25</v>
      </c>
      <c r="B27">
        <v>349</v>
      </c>
      <c r="C27">
        <v>1860</v>
      </c>
      <c r="I27">
        <v>25</v>
      </c>
      <c r="J27" s="10" cm="1">
        <f t="array" ref="J27">MIN(SQRT(((B27-E$3:E$50)^2)+((C27-F$3:F$50)^2)))</f>
        <v>89.375611886017325</v>
      </c>
      <c r="K27" s="10" cm="1">
        <f t="array" ref="K27">MATCH(J27,SQRT(((B27-E$3:E$50)^2)+((C27-F$3:F$50)^2)),0)</f>
        <v>1</v>
      </c>
    </row>
    <row r="28" spans="1:11" x14ac:dyDescent="0.3">
      <c r="A28">
        <v>26</v>
      </c>
      <c r="B28">
        <v>351</v>
      </c>
      <c r="C28">
        <v>1920</v>
      </c>
      <c r="I28">
        <v>26</v>
      </c>
      <c r="J28" s="10" cm="1">
        <f t="array" ref="J28">MIN(SQRT(((B28-E$3:E$50)^2)+((C28-F$3:F$50)^2)))</f>
        <v>93.861600242058515</v>
      </c>
      <c r="K28" s="10" cm="1">
        <f t="array" ref="K28">MATCH(J28,SQRT(((B28-E$3:E$50)^2)+((C28-F$3:F$50)^2)),0)</f>
        <v>3</v>
      </c>
    </row>
    <row r="29" spans="1:11" x14ac:dyDescent="0.3">
      <c r="A29">
        <v>27</v>
      </c>
      <c r="B29">
        <v>258</v>
      </c>
      <c r="C29">
        <v>1845</v>
      </c>
      <c r="I29">
        <v>27</v>
      </c>
      <c r="J29" s="10" cm="1">
        <f t="array" ref="J29">MIN(SQRT(((B29-E$3:E$50)^2)+((C29-F$3:F$50)^2)))</f>
        <v>52.038447325030752</v>
      </c>
      <c r="K29" s="10" cm="1">
        <f t="array" ref="K29">MATCH(J29,SQRT(((B29-E$3:E$50)^2)+((C29-F$3:F$50)^2)),0)</f>
        <v>3</v>
      </c>
    </row>
    <row r="30" spans="1:11" x14ac:dyDescent="0.3">
      <c r="A30">
        <v>28</v>
      </c>
      <c r="B30">
        <v>338</v>
      </c>
      <c r="C30">
        <v>1814</v>
      </c>
      <c r="I30">
        <v>28</v>
      </c>
      <c r="J30" s="10" cm="1">
        <f t="array" ref="J30">MIN(SQRT(((B30-E$3:E$50)^2)+((C30-F$3:F$50)^2)))</f>
        <v>51.894122981316485</v>
      </c>
      <c r="K30" s="10" cm="1">
        <f t="array" ref="K30">MATCH(J30,SQRT(((B30-E$3:E$50)^2)+((C30-F$3:F$50)^2)),0)</f>
        <v>1</v>
      </c>
    </row>
    <row r="31" spans="1:11" x14ac:dyDescent="0.3">
      <c r="A31">
        <v>29</v>
      </c>
      <c r="B31">
        <v>251</v>
      </c>
      <c r="C31">
        <v>1945</v>
      </c>
      <c r="I31">
        <v>29</v>
      </c>
      <c r="J31" s="10" cm="1">
        <f t="array" ref="J31">MIN(SQRT(((B31-E$3:E$50)^2)+((C31-F$3:F$50)^2)))</f>
        <v>48.836461788299118</v>
      </c>
      <c r="K31" s="10" cm="1">
        <f t="array" ref="K31">MATCH(J31,SQRT(((B31-E$3:E$50)^2)+((C31-F$3:F$50)^2)),0)</f>
        <v>3</v>
      </c>
    </row>
    <row r="32" spans="1:11" x14ac:dyDescent="0.3">
      <c r="A32">
        <v>30</v>
      </c>
      <c r="B32">
        <v>311</v>
      </c>
      <c r="C32">
        <v>1887</v>
      </c>
      <c r="I32">
        <v>30</v>
      </c>
      <c r="J32" s="10" cm="1">
        <f t="array" ref="J32">MIN(SQRT(((B32-E$3:E$50)^2)+((C32-F$3:F$50)^2)))</f>
        <v>51.97114584074513</v>
      </c>
      <c r="K32" s="10" cm="1">
        <f t="array" ref="K32">MATCH(J32,SQRT(((B32-E$3:E$50)^2)+((C32-F$3:F$50)^2)),0)</f>
        <v>3</v>
      </c>
    </row>
    <row r="33" spans="1:11" x14ac:dyDescent="0.3">
      <c r="A33">
        <v>31</v>
      </c>
      <c r="B33">
        <v>351</v>
      </c>
      <c r="C33">
        <v>1886</v>
      </c>
      <c r="I33">
        <v>31</v>
      </c>
      <c r="J33" s="10" cm="1">
        <f t="array" ref="J33">MIN(SQRT(((B33-E$3:E$50)^2)+((C33-F$3:F$50)^2)))</f>
        <v>91.662424144247893</v>
      </c>
      <c r="K33" s="10" cm="1">
        <f t="array" ref="K33">MATCH(J33,SQRT(((B33-E$3:E$50)^2)+((C33-F$3:F$50)^2)),0)</f>
        <v>3</v>
      </c>
    </row>
    <row r="34" spans="1:11" x14ac:dyDescent="0.3">
      <c r="A34">
        <v>32</v>
      </c>
      <c r="B34">
        <v>357</v>
      </c>
      <c r="C34">
        <v>1932</v>
      </c>
      <c r="I34">
        <v>32</v>
      </c>
      <c r="J34" s="10" cm="1">
        <f t="array" ref="J34">MIN(SQRT(((B34-E$3:E$50)^2)+((C34-F$3:F$50)^2)))</f>
        <v>103.12128781197411</v>
      </c>
      <c r="K34" s="10" cm="1">
        <f t="array" ref="K34">MATCH(J34,SQRT(((B34-E$3:E$50)^2)+((C34-F$3:F$50)^2)),0)</f>
        <v>3</v>
      </c>
    </row>
    <row r="35" spans="1:11" x14ac:dyDescent="0.3">
      <c r="A35">
        <v>33</v>
      </c>
      <c r="B35">
        <v>301</v>
      </c>
      <c r="C35">
        <v>1959</v>
      </c>
      <c r="I35">
        <v>33</v>
      </c>
      <c r="J35" s="10" cm="1">
        <f t="array" ref="J35">MIN(SQRT(((B35-E$3:E$50)^2)+((C35-F$3:F$50)^2)))</f>
        <v>74.330343736592525</v>
      </c>
      <c r="K35" s="10" cm="1">
        <f t="array" ref="K35">MATCH(J35,SQRT(((B35-E$3:E$50)^2)+((C35-F$3:F$50)^2)),0)</f>
        <v>3</v>
      </c>
    </row>
    <row r="36" spans="1:11" x14ac:dyDescent="0.3">
      <c r="A36">
        <v>34</v>
      </c>
      <c r="B36">
        <v>240</v>
      </c>
      <c r="C36">
        <v>1872</v>
      </c>
      <c r="I36">
        <v>34</v>
      </c>
      <c r="J36" s="10" cm="1">
        <f t="array" ref="J36">MIN(SQRT(((B36-E$3:E$50)^2)+((C36-F$3:F$50)^2)))</f>
        <v>32.015621187164243</v>
      </c>
      <c r="K36" s="10" cm="1">
        <f t="array" ref="K36">MATCH(J36,SQRT(((B36-E$3:E$50)^2)+((C36-F$3:F$50)^2)),0)</f>
        <v>3</v>
      </c>
    </row>
    <row r="37" spans="1:11" x14ac:dyDescent="0.3">
      <c r="A37">
        <v>35</v>
      </c>
      <c r="B37">
        <v>249</v>
      </c>
      <c r="C37">
        <v>1842</v>
      </c>
      <c r="I37">
        <v>35</v>
      </c>
      <c r="J37" s="10" cm="1">
        <f t="array" ref="J37">MIN(SQRT(((B37-E$3:E$50)^2)+((C37-F$3:F$50)^2)))</f>
        <v>56.089214649520635</v>
      </c>
      <c r="K37" s="10" cm="1">
        <f t="array" ref="K37">MATCH(J37,SQRT(((B37-E$3:E$50)^2)+((C37-F$3:F$50)^2)),0)</f>
        <v>3</v>
      </c>
    </row>
  </sheetData>
  <conditionalFormatting sqref="J1:J1048576">
    <cfRule type="cellIs" dxfId="0" priority="1" operator="lessThan">
      <formula>3.01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Example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Osia</dc:creator>
  <cp:lastModifiedBy>Beth Osia</cp:lastModifiedBy>
  <dcterms:created xsi:type="dcterms:W3CDTF">2023-03-09T20:35:27Z</dcterms:created>
  <dcterms:modified xsi:type="dcterms:W3CDTF">2023-03-24T22:57:28Z</dcterms:modified>
</cp:coreProperties>
</file>